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90" windowWidth="19035" windowHeight="12525" activeTab="4"/>
  </bookViews>
  <sheets>
    <sheet name="V ZFNP" sheetId="21" r:id="rId1"/>
    <sheet name="V ZFPvN" sheetId="16" r:id="rId2"/>
    <sheet name="V ZFGP" sheetId="17" r:id="rId3"/>
    <sheet name="V ZFÚP" sheetId="18" r:id="rId4"/>
    <sheet name="600 pobočky jún 2011" sheetId="22" r:id="rId5"/>
    <sheet name="január až jún" sheetId="23" r:id="rId6"/>
    <sheet name="Hárok1" sheetId="15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col1" localSheetId="2">#REF!</definedName>
    <definedName name="_col1" localSheetId="0">#REF!</definedName>
    <definedName name="_col1" localSheetId="1">#REF!</definedName>
    <definedName name="_col1">#REF!</definedName>
    <definedName name="_col2" localSheetId="2">#REF!</definedName>
    <definedName name="_col2" localSheetId="0">#REF!</definedName>
    <definedName name="_col2" localSheetId="1">#REF!</definedName>
    <definedName name="_col2">#REF!</definedName>
    <definedName name="_col3" localSheetId="0">#REF!</definedName>
    <definedName name="_col3" localSheetId="1">#REF!</definedName>
    <definedName name="_col3">#REF!</definedName>
    <definedName name="_col4" localSheetId="1">#REF!</definedName>
    <definedName name="_col4">#REF!</definedName>
    <definedName name="_col5" localSheetId="1">#REF!</definedName>
    <definedName name="_col5">#REF!</definedName>
    <definedName name="_col6" localSheetId="1">#REF!</definedName>
    <definedName name="_col6">#REF!</definedName>
    <definedName name="_col7" localSheetId="1">#REF!</definedName>
    <definedName name="_col7">#REF!</definedName>
    <definedName name="_col8" localSheetId="1">#REF!</definedName>
    <definedName name="_col8">#REF!</definedName>
    <definedName name="_xlnm._FilterDatabase" localSheetId="0" hidden="1">'V ZFNP'!$A$8:$G$50</definedName>
    <definedName name="_xlnm._FilterDatabase" localSheetId="1" hidden="1">'V ZFPvN'!$A$8:$G$50</definedName>
    <definedName name="BudgetTab" localSheetId="0">#REF!</definedName>
    <definedName name="BudgetTab" localSheetId="1">#REF!</definedName>
    <definedName name="BudgetTab">#REF!</definedName>
    <definedName name="Celk_Zisk">[1]Scénář!$E$15</definedName>
    <definedName name="CelkZisk" localSheetId="0">#REF!</definedName>
    <definedName name="CelkZisk" localSheetId="1">#REF!</definedName>
    <definedName name="CelkZisk">#REF!</definedName>
    <definedName name="datumK" localSheetId="0">#REF!</definedName>
    <definedName name="datumK" localSheetId="1">#REF!</definedName>
    <definedName name="datumK">#REF!</definedName>
    <definedName name="Format" localSheetId="0">#REF!</definedName>
    <definedName name="Format" localSheetId="1">#REF!</definedName>
    <definedName name="Format">#REF!</definedName>
    <definedName name="HrubyZisk" localSheetId="1">#REF!</definedName>
    <definedName name="HrubyZisk">#REF!</definedName>
    <definedName name="_xlnm.Print_Titles" localSheetId="5">'január až jún'!$2:$15</definedName>
    <definedName name="NZbozi">[2]Test1!$B$89:$D$96</definedName>
    <definedName name="Opravy" localSheetId="0">#REF!</definedName>
    <definedName name="Opravy" localSheetId="1">#REF!</definedName>
    <definedName name="Opravy">#REF!</definedName>
    <definedName name="Ostatni" localSheetId="0">#REF!</definedName>
    <definedName name="Ostatni" localSheetId="1">#REF!</definedName>
    <definedName name="Ostatni">#REF!</definedName>
    <definedName name="PocetNavstev" localSheetId="0">#REF!</definedName>
    <definedName name="PocetNavstev" localSheetId="1">#REF!</definedName>
    <definedName name="PocetNavstev">#REF!</definedName>
    <definedName name="PrijemNaZakaz" localSheetId="1">#REF!</definedName>
    <definedName name="PrijemNaZakaz">#REF!</definedName>
    <definedName name="produkt">'[3]Budoucí hodnota - zadání'!#REF!</definedName>
    <definedName name="Reklama" localSheetId="0">#REF!</definedName>
    <definedName name="Reklama" localSheetId="1">#REF!</definedName>
    <definedName name="Reklama">#REF!</definedName>
    <definedName name="Revenue" localSheetId="0">#REF!</definedName>
    <definedName name="Revenue" localSheetId="1">#REF!</definedName>
    <definedName name="Revenue">#REF!</definedName>
    <definedName name="VydajeNaZakaz" localSheetId="0">#REF!</definedName>
    <definedName name="VydajeNaZakaz" localSheetId="1">#REF!</definedName>
    <definedName name="VydajeNaZakaz">#REF!</definedName>
    <definedName name="Vyplaty" localSheetId="1">#REF!</definedName>
    <definedName name="Vyplaty">#REF!</definedName>
    <definedName name="Zarizeni" localSheetId="1">#REF!</definedName>
    <definedName name="Zarizeni">#REF!</definedName>
    <definedName name="Zásoby" localSheetId="1">#REF!</definedName>
    <definedName name="Zásoby">#REF!</definedName>
    <definedName name="Zbozi">[4]Test1!$B$89:$D$96</definedName>
    <definedName name="ZboziN">[5]Test1!$B$89:$D$96</definedName>
  </definedNames>
  <calcPr calcId="144525"/>
</workbook>
</file>

<file path=xl/calcChain.xml><?xml version="1.0" encoding="utf-8"?>
<calcChain xmlns="http://schemas.openxmlformats.org/spreadsheetml/2006/main">
  <c r="L87" i="22" l="1"/>
  <c r="K87" i="22"/>
  <c r="J86" i="22"/>
  <c r="L86" i="22" s="1"/>
  <c r="I86" i="22"/>
  <c r="H86" i="22"/>
  <c r="G86" i="22"/>
  <c r="L85" i="22"/>
  <c r="K85" i="22"/>
  <c r="L84" i="22"/>
  <c r="K84" i="22"/>
  <c r="L83" i="22"/>
  <c r="K83" i="22"/>
  <c r="L82" i="22"/>
  <c r="K82" i="22"/>
  <c r="L81" i="22"/>
  <c r="K81" i="22"/>
  <c r="J80" i="22"/>
  <c r="L80" i="22" s="1"/>
  <c r="I80" i="22"/>
  <c r="H80" i="22"/>
  <c r="G80" i="22"/>
  <c r="J79" i="22"/>
  <c r="L79" i="22" s="1"/>
  <c r="I79" i="22"/>
  <c r="H79" i="22"/>
  <c r="G79" i="22"/>
  <c r="L78" i="22"/>
  <c r="K78" i="22"/>
  <c r="L77" i="22"/>
  <c r="K77" i="22"/>
  <c r="L76" i="22"/>
  <c r="K76" i="22"/>
  <c r="L75" i="22"/>
  <c r="K75" i="22"/>
  <c r="L73" i="22"/>
  <c r="K73" i="22"/>
  <c r="L72" i="22"/>
  <c r="K72" i="22"/>
  <c r="L71" i="22"/>
  <c r="K71" i="22"/>
  <c r="L70" i="22"/>
  <c r="K70" i="22"/>
  <c r="L69" i="22"/>
  <c r="K69" i="22"/>
  <c r="L68" i="22"/>
  <c r="K68" i="22"/>
  <c r="L67" i="22"/>
  <c r="K67" i="22"/>
  <c r="L66" i="22"/>
  <c r="K66" i="22"/>
  <c r="L65" i="22"/>
  <c r="K65" i="22"/>
  <c r="L64" i="22"/>
  <c r="K64" i="22"/>
  <c r="L63" i="22"/>
  <c r="K63" i="22"/>
  <c r="L62" i="22"/>
  <c r="K62" i="22"/>
  <c r="L61" i="22"/>
  <c r="K61" i="22"/>
  <c r="L60" i="22"/>
  <c r="K60" i="22"/>
  <c r="L59" i="22"/>
  <c r="K59" i="22"/>
  <c r="J58" i="22"/>
  <c r="L58" i="22" s="1"/>
  <c r="I58" i="22"/>
  <c r="H58" i="22"/>
  <c r="G58" i="22"/>
  <c r="L56" i="22"/>
  <c r="K56" i="22"/>
  <c r="L55" i="22"/>
  <c r="K55" i="22"/>
  <c r="J54" i="22"/>
  <c r="L54" i="22" s="1"/>
  <c r="I54" i="22"/>
  <c r="H54" i="22"/>
  <c r="G54" i="22"/>
  <c r="L53" i="22"/>
  <c r="K53" i="22"/>
  <c r="L52" i="22"/>
  <c r="K52" i="22"/>
  <c r="K51" i="22"/>
  <c r="L50" i="22"/>
  <c r="K50" i="22"/>
  <c r="L49" i="22"/>
  <c r="K49" i="22"/>
  <c r="J48" i="22"/>
  <c r="L48" i="22" s="1"/>
  <c r="I48" i="22"/>
  <c r="H48" i="22"/>
  <c r="G48" i="22"/>
  <c r="K48" i="22" s="1"/>
  <c r="L47" i="22"/>
  <c r="K47" i="22"/>
  <c r="L46" i="22"/>
  <c r="K46" i="22"/>
  <c r="L45" i="22"/>
  <c r="K45" i="22"/>
  <c r="L44" i="22"/>
  <c r="K44" i="22"/>
  <c r="L43" i="22"/>
  <c r="K43" i="22"/>
  <c r="J42" i="22"/>
  <c r="L42" i="22" s="1"/>
  <c r="I42" i="22"/>
  <c r="H42" i="22"/>
  <c r="G42" i="22"/>
  <c r="K42" i="22" s="1"/>
  <c r="L41" i="22"/>
  <c r="K41" i="22"/>
  <c r="L40" i="22"/>
  <c r="K40" i="22"/>
  <c r="L39" i="22"/>
  <c r="K39" i="22"/>
  <c r="L38" i="22"/>
  <c r="K38" i="22"/>
  <c r="L37" i="22"/>
  <c r="K37" i="22"/>
  <c r="L36" i="22"/>
  <c r="K36" i="22"/>
  <c r="L35" i="22"/>
  <c r="K35" i="22"/>
  <c r="L34" i="22"/>
  <c r="K34" i="22"/>
  <c r="L33" i="22"/>
  <c r="K33" i="22"/>
  <c r="L32" i="22"/>
  <c r="K32" i="22"/>
  <c r="J31" i="22"/>
  <c r="L31" i="22" s="1"/>
  <c r="I31" i="22"/>
  <c r="H31" i="22"/>
  <c r="G31" i="22"/>
  <c r="K31" i="22" s="1"/>
  <c r="L30" i="22"/>
  <c r="K30" i="22"/>
  <c r="L29" i="22"/>
  <c r="K29" i="22"/>
  <c r="L28" i="22"/>
  <c r="K28" i="22"/>
  <c r="L27" i="22"/>
  <c r="K27" i="22"/>
  <c r="J26" i="22"/>
  <c r="L26" i="22" s="1"/>
  <c r="I26" i="22"/>
  <c r="H26" i="22"/>
  <c r="G26" i="22"/>
  <c r="K26" i="22" s="1"/>
  <c r="L25" i="22"/>
  <c r="K25" i="22"/>
  <c r="L23" i="22"/>
  <c r="K23" i="22"/>
  <c r="J22" i="22"/>
  <c r="L22" i="22" s="1"/>
  <c r="I22" i="22"/>
  <c r="H22" i="22"/>
  <c r="G22" i="22"/>
  <c r="K22" i="22" s="1"/>
  <c r="J21" i="22"/>
  <c r="L21" i="22" s="1"/>
  <c r="I21" i="22"/>
  <c r="H21" i="22"/>
  <c r="G21" i="22"/>
  <c r="K21" i="22" s="1"/>
  <c r="L20" i="22"/>
  <c r="K20" i="22"/>
  <c r="L17" i="22"/>
  <c r="K17" i="22"/>
  <c r="L16" i="22"/>
  <c r="K16" i="22"/>
  <c r="L15" i="22"/>
  <c r="K15" i="22"/>
  <c r="J14" i="22"/>
  <c r="L14" i="22" s="1"/>
  <c r="I14" i="22"/>
  <c r="H14" i="22"/>
  <c r="G14" i="22"/>
  <c r="K14" i="22" s="1"/>
  <c r="L13" i="22"/>
  <c r="K13" i="22"/>
  <c r="J12" i="22"/>
  <c r="L12" i="22" s="1"/>
  <c r="I12" i="22"/>
  <c r="H12" i="22"/>
  <c r="G12" i="22"/>
  <c r="K12" i="22" s="1"/>
  <c r="J11" i="22"/>
  <c r="L11" i="22" s="1"/>
  <c r="I11" i="22"/>
  <c r="H11" i="22"/>
  <c r="G11" i="22"/>
  <c r="K11" i="22" s="1"/>
  <c r="K54" i="22" l="1"/>
  <c r="K58" i="22"/>
  <c r="K79" i="22"/>
  <c r="K80" i="22"/>
  <c r="K86" i="22"/>
  <c r="G52" i="21"/>
  <c r="F52" i="21"/>
  <c r="E51" i="21"/>
  <c r="I51" i="21" s="1"/>
  <c r="D51" i="21"/>
  <c r="D53" i="21" s="1"/>
  <c r="C51" i="21"/>
  <c r="C53" i="21" s="1"/>
  <c r="B51" i="21"/>
  <c r="B53" i="21" s="1"/>
  <c r="J50" i="21"/>
  <c r="I50" i="21"/>
  <c r="H50" i="21"/>
  <c r="G50" i="21"/>
  <c r="F50" i="21"/>
  <c r="J49" i="21"/>
  <c r="I49" i="21"/>
  <c r="H49" i="21"/>
  <c r="G49" i="21"/>
  <c r="F49" i="21"/>
  <c r="J48" i="21"/>
  <c r="I48" i="21"/>
  <c r="H48" i="21"/>
  <c r="G48" i="21"/>
  <c r="F48" i="21"/>
  <c r="J47" i="21"/>
  <c r="I47" i="21"/>
  <c r="H47" i="21"/>
  <c r="G47" i="21"/>
  <c r="F47" i="21"/>
  <c r="J46" i="21"/>
  <c r="I46" i="21"/>
  <c r="H46" i="21"/>
  <c r="G46" i="21"/>
  <c r="F46" i="21"/>
  <c r="J45" i="21"/>
  <c r="I45" i="21"/>
  <c r="H45" i="21"/>
  <c r="G45" i="21"/>
  <c r="F45" i="21"/>
  <c r="J44" i="21"/>
  <c r="I44" i="21"/>
  <c r="H44" i="21"/>
  <c r="G44" i="21"/>
  <c r="F44" i="21"/>
  <c r="J43" i="21"/>
  <c r="I43" i="21"/>
  <c r="H43" i="21"/>
  <c r="G43" i="21"/>
  <c r="F43" i="21"/>
  <c r="J42" i="21"/>
  <c r="I42" i="21"/>
  <c r="H42" i="21"/>
  <c r="G42" i="21"/>
  <c r="F42" i="21"/>
  <c r="J41" i="21"/>
  <c r="I41" i="21"/>
  <c r="H41" i="21"/>
  <c r="G41" i="21"/>
  <c r="F41" i="21"/>
  <c r="J40" i="21"/>
  <c r="I40" i="21"/>
  <c r="H40" i="21"/>
  <c r="G40" i="21"/>
  <c r="F40" i="21"/>
  <c r="J39" i="21"/>
  <c r="I39" i="21"/>
  <c r="H39" i="21"/>
  <c r="G39" i="21"/>
  <c r="F39" i="21"/>
  <c r="J38" i="21"/>
  <c r="I38" i="21"/>
  <c r="H38" i="21"/>
  <c r="G38" i="21"/>
  <c r="F38" i="21"/>
  <c r="J37" i="21"/>
  <c r="I37" i="21"/>
  <c r="H37" i="21"/>
  <c r="G37" i="21"/>
  <c r="F37" i="21"/>
  <c r="J36" i="21"/>
  <c r="I36" i="21"/>
  <c r="H36" i="21"/>
  <c r="G36" i="21"/>
  <c r="F36" i="21"/>
  <c r="J35" i="21"/>
  <c r="I35" i="21"/>
  <c r="H35" i="21"/>
  <c r="G35" i="21"/>
  <c r="F35" i="21"/>
  <c r="J34" i="21"/>
  <c r="I34" i="21"/>
  <c r="H34" i="21"/>
  <c r="G34" i="21"/>
  <c r="F34" i="21"/>
  <c r="J33" i="21"/>
  <c r="I33" i="21"/>
  <c r="H33" i="21"/>
  <c r="G33" i="21"/>
  <c r="F33" i="21"/>
  <c r="J32" i="21"/>
  <c r="I32" i="21"/>
  <c r="H32" i="21"/>
  <c r="G32" i="21"/>
  <c r="F32" i="21"/>
  <c r="J31" i="21"/>
  <c r="I31" i="21"/>
  <c r="H31" i="21"/>
  <c r="G31" i="21"/>
  <c r="F31" i="21"/>
  <c r="J30" i="21"/>
  <c r="I30" i="21"/>
  <c r="H30" i="21"/>
  <c r="G30" i="21"/>
  <c r="F30" i="21"/>
  <c r="J29" i="21"/>
  <c r="I29" i="21"/>
  <c r="H29" i="21"/>
  <c r="G29" i="21"/>
  <c r="F29" i="21"/>
  <c r="J28" i="21"/>
  <c r="I28" i="21"/>
  <c r="H28" i="21"/>
  <c r="G28" i="21"/>
  <c r="F28" i="21"/>
  <c r="J27" i="21"/>
  <c r="I27" i="21"/>
  <c r="H27" i="21"/>
  <c r="G27" i="21"/>
  <c r="F27" i="21"/>
  <c r="J26" i="21"/>
  <c r="I26" i="21"/>
  <c r="H26" i="21"/>
  <c r="G26" i="21"/>
  <c r="F26" i="21"/>
  <c r="J25" i="21"/>
  <c r="I25" i="21"/>
  <c r="H25" i="21"/>
  <c r="G25" i="21"/>
  <c r="F25" i="21"/>
  <c r="J24" i="21"/>
  <c r="I24" i="21"/>
  <c r="H24" i="21"/>
  <c r="G24" i="21"/>
  <c r="F24" i="21"/>
  <c r="J23" i="21"/>
  <c r="I23" i="21"/>
  <c r="H23" i="21"/>
  <c r="G23" i="21"/>
  <c r="F23" i="21"/>
  <c r="J22" i="21"/>
  <c r="I22" i="21"/>
  <c r="H22" i="21"/>
  <c r="G22" i="21"/>
  <c r="F22" i="21"/>
  <c r="J21" i="21"/>
  <c r="I21" i="21"/>
  <c r="H21" i="21"/>
  <c r="G21" i="21"/>
  <c r="F21" i="21"/>
  <c r="J20" i="21"/>
  <c r="I20" i="21"/>
  <c r="H20" i="21"/>
  <c r="G20" i="21"/>
  <c r="F20" i="21"/>
  <c r="J19" i="21"/>
  <c r="I19" i="21"/>
  <c r="H19" i="21"/>
  <c r="G19" i="21"/>
  <c r="F19" i="21"/>
  <c r="J18" i="21"/>
  <c r="I18" i="21"/>
  <c r="H18" i="21"/>
  <c r="G18" i="21"/>
  <c r="F18" i="21"/>
  <c r="J17" i="21"/>
  <c r="I17" i="21"/>
  <c r="H17" i="21"/>
  <c r="G17" i="21"/>
  <c r="F17" i="21"/>
  <c r="J16" i="21"/>
  <c r="I16" i="21"/>
  <c r="H16" i="21"/>
  <c r="G16" i="21"/>
  <c r="F16" i="21"/>
  <c r="J15" i="21"/>
  <c r="I15" i="21"/>
  <c r="H15" i="21"/>
  <c r="G15" i="21"/>
  <c r="F15" i="21"/>
  <c r="J14" i="21"/>
  <c r="I14" i="21"/>
  <c r="H14" i="21"/>
  <c r="G14" i="21"/>
  <c r="F14" i="21"/>
  <c r="F51" i="21" l="1"/>
  <c r="H51" i="21"/>
  <c r="J51" i="21"/>
  <c r="E53" i="21"/>
  <c r="G51" i="21"/>
  <c r="J53" i="21" l="1"/>
  <c r="H53" i="21"/>
  <c r="F53" i="21"/>
  <c r="I53" i="21"/>
  <c r="G53" i="21"/>
  <c r="J51" i="18"/>
  <c r="G51" i="18"/>
  <c r="F51" i="18"/>
  <c r="J50" i="18"/>
  <c r="I50" i="18"/>
  <c r="H50" i="18"/>
  <c r="G50" i="18"/>
  <c r="F50" i="18"/>
  <c r="E49" i="18"/>
  <c r="I49" i="18" s="1"/>
  <c r="E48" i="18"/>
  <c r="I48" i="18" s="1"/>
  <c r="D48" i="18"/>
  <c r="D52" i="18" s="1"/>
  <c r="C48" i="18"/>
  <c r="C52" i="18" s="1"/>
  <c r="B48" i="18"/>
  <c r="B52" i="18" s="1"/>
  <c r="J47" i="18"/>
  <c r="I47" i="18"/>
  <c r="H47" i="18"/>
  <c r="G47" i="18"/>
  <c r="F47" i="18"/>
  <c r="J46" i="18"/>
  <c r="I46" i="18"/>
  <c r="H46" i="18"/>
  <c r="G46" i="18"/>
  <c r="F46" i="18"/>
  <c r="J45" i="18"/>
  <c r="I45" i="18"/>
  <c r="H45" i="18"/>
  <c r="G45" i="18"/>
  <c r="F45" i="18"/>
  <c r="J44" i="18"/>
  <c r="I44" i="18"/>
  <c r="H44" i="18"/>
  <c r="G44" i="18"/>
  <c r="F44" i="18"/>
  <c r="J43" i="18"/>
  <c r="I43" i="18"/>
  <c r="H43" i="18"/>
  <c r="G43" i="18"/>
  <c r="F43" i="18"/>
  <c r="J42" i="18"/>
  <c r="I42" i="18"/>
  <c r="H42" i="18"/>
  <c r="G42" i="18"/>
  <c r="F42" i="18"/>
  <c r="J41" i="18"/>
  <c r="I41" i="18"/>
  <c r="H41" i="18"/>
  <c r="G41" i="18"/>
  <c r="F41" i="18"/>
  <c r="J40" i="18"/>
  <c r="I40" i="18"/>
  <c r="H40" i="18"/>
  <c r="G40" i="18"/>
  <c r="F40" i="18"/>
  <c r="J39" i="18"/>
  <c r="I39" i="18"/>
  <c r="H39" i="18"/>
  <c r="G39" i="18"/>
  <c r="F39" i="18"/>
  <c r="J38" i="18"/>
  <c r="I38" i="18"/>
  <c r="H38" i="18"/>
  <c r="G38" i="18"/>
  <c r="F38" i="18"/>
  <c r="J37" i="18"/>
  <c r="I37" i="18"/>
  <c r="H37" i="18"/>
  <c r="G37" i="18"/>
  <c r="F37" i="18"/>
  <c r="J36" i="18"/>
  <c r="I36" i="18"/>
  <c r="H36" i="18"/>
  <c r="G36" i="18"/>
  <c r="F36" i="18"/>
  <c r="J35" i="18"/>
  <c r="I35" i="18"/>
  <c r="H35" i="18"/>
  <c r="G35" i="18"/>
  <c r="F35" i="18"/>
  <c r="J34" i="18"/>
  <c r="I34" i="18"/>
  <c r="H34" i="18"/>
  <c r="G34" i="18"/>
  <c r="F34" i="18"/>
  <c r="J33" i="18"/>
  <c r="I33" i="18"/>
  <c r="H33" i="18"/>
  <c r="G33" i="18"/>
  <c r="F33" i="18"/>
  <c r="J32" i="18"/>
  <c r="I32" i="18"/>
  <c r="H32" i="18"/>
  <c r="G32" i="18"/>
  <c r="F32" i="18"/>
  <c r="J31" i="18"/>
  <c r="I31" i="18"/>
  <c r="H31" i="18"/>
  <c r="G31" i="18"/>
  <c r="F31" i="18"/>
  <c r="J30" i="18"/>
  <c r="I30" i="18"/>
  <c r="H30" i="18"/>
  <c r="G30" i="18"/>
  <c r="F30" i="18"/>
  <c r="J29" i="18"/>
  <c r="I29" i="18"/>
  <c r="H29" i="18"/>
  <c r="G29" i="18"/>
  <c r="F29" i="18"/>
  <c r="J28" i="18"/>
  <c r="I28" i="18"/>
  <c r="H28" i="18"/>
  <c r="G28" i="18"/>
  <c r="F28" i="18"/>
  <c r="J27" i="18"/>
  <c r="I27" i="18"/>
  <c r="H27" i="18"/>
  <c r="G27" i="18"/>
  <c r="F27" i="18"/>
  <c r="J26" i="18"/>
  <c r="I26" i="18"/>
  <c r="H26" i="18"/>
  <c r="G26" i="18"/>
  <c r="F26" i="18"/>
  <c r="J25" i="18"/>
  <c r="I25" i="18"/>
  <c r="H25" i="18"/>
  <c r="G25" i="18"/>
  <c r="F25" i="18"/>
  <c r="J24" i="18"/>
  <c r="I24" i="18"/>
  <c r="H24" i="18"/>
  <c r="G24" i="18"/>
  <c r="F24" i="18"/>
  <c r="J23" i="18"/>
  <c r="I23" i="18"/>
  <c r="H23" i="18"/>
  <c r="G23" i="18"/>
  <c r="F23" i="18"/>
  <c r="J22" i="18"/>
  <c r="I22" i="18"/>
  <c r="H22" i="18"/>
  <c r="G22" i="18"/>
  <c r="F22" i="18"/>
  <c r="J21" i="18"/>
  <c r="I21" i="18"/>
  <c r="H21" i="18"/>
  <c r="G21" i="18"/>
  <c r="F21" i="18"/>
  <c r="J20" i="18"/>
  <c r="I20" i="18"/>
  <c r="H20" i="18"/>
  <c r="G20" i="18"/>
  <c r="F20" i="18"/>
  <c r="J19" i="18"/>
  <c r="I19" i="18"/>
  <c r="H19" i="18"/>
  <c r="G19" i="18"/>
  <c r="F19" i="18"/>
  <c r="J18" i="18"/>
  <c r="I18" i="18"/>
  <c r="H18" i="18"/>
  <c r="G18" i="18"/>
  <c r="F18" i="18"/>
  <c r="J17" i="18"/>
  <c r="I17" i="18"/>
  <c r="H17" i="18"/>
  <c r="G17" i="18"/>
  <c r="F17" i="18"/>
  <c r="J16" i="18"/>
  <c r="I16" i="18"/>
  <c r="H16" i="18"/>
  <c r="G16" i="18"/>
  <c r="F16" i="18"/>
  <c r="J15" i="18"/>
  <c r="I15" i="18"/>
  <c r="H15" i="18"/>
  <c r="G15" i="18"/>
  <c r="F15" i="18"/>
  <c r="J14" i="18"/>
  <c r="I14" i="18"/>
  <c r="H14" i="18"/>
  <c r="G14" i="18"/>
  <c r="F14" i="18"/>
  <c r="J13" i="18"/>
  <c r="I13" i="18"/>
  <c r="H13" i="18"/>
  <c r="G13" i="18"/>
  <c r="F13" i="18"/>
  <c r="J12" i="18"/>
  <c r="I12" i="18"/>
  <c r="H12" i="18"/>
  <c r="G12" i="18"/>
  <c r="F12" i="18"/>
  <c r="J11" i="18"/>
  <c r="I11" i="18"/>
  <c r="H11" i="18"/>
  <c r="G11" i="18"/>
  <c r="G48" i="18" s="1"/>
  <c r="F11" i="18"/>
  <c r="F48" i="18" s="1"/>
  <c r="H48" i="18" l="1"/>
  <c r="J48" i="18"/>
  <c r="F49" i="18"/>
  <c r="H49" i="18"/>
  <c r="J49" i="18"/>
  <c r="E52" i="18"/>
  <c r="G49" i="18"/>
  <c r="J52" i="18" l="1"/>
  <c r="H52" i="18"/>
  <c r="F52" i="18"/>
  <c r="I52" i="18"/>
  <c r="G52" i="18"/>
  <c r="I52" i="17" l="1"/>
  <c r="H52" i="17"/>
  <c r="G52" i="17"/>
  <c r="F52" i="17"/>
  <c r="E51" i="17"/>
  <c r="E53" i="17" s="1"/>
  <c r="D51" i="17"/>
  <c r="D53" i="17" s="1"/>
  <c r="C51" i="17"/>
  <c r="C53" i="17" s="1"/>
  <c r="I50" i="17"/>
  <c r="H50" i="17"/>
  <c r="G50" i="17"/>
  <c r="F50" i="17"/>
  <c r="I49" i="17"/>
  <c r="H49" i="17"/>
  <c r="G49" i="17"/>
  <c r="F49" i="17"/>
  <c r="I48" i="17"/>
  <c r="H48" i="17"/>
  <c r="G48" i="17"/>
  <c r="F48" i="17"/>
  <c r="I47" i="17"/>
  <c r="H47" i="17"/>
  <c r="G47" i="17"/>
  <c r="F47" i="17"/>
  <c r="I46" i="17"/>
  <c r="H46" i="17"/>
  <c r="G46" i="17"/>
  <c r="F46" i="17"/>
  <c r="I45" i="17"/>
  <c r="H45" i="17"/>
  <c r="G45" i="17"/>
  <c r="F45" i="17"/>
  <c r="I44" i="17"/>
  <c r="H44" i="17"/>
  <c r="G44" i="17"/>
  <c r="F44" i="17"/>
  <c r="I43" i="17"/>
  <c r="H43" i="17"/>
  <c r="G43" i="17"/>
  <c r="F43" i="17"/>
  <c r="I42" i="17"/>
  <c r="H42" i="17"/>
  <c r="G42" i="17"/>
  <c r="F42" i="17"/>
  <c r="I41" i="17"/>
  <c r="H41" i="17"/>
  <c r="G41" i="17"/>
  <c r="F41" i="17"/>
  <c r="I40" i="17"/>
  <c r="H40" i="17"/>
  <c r="G40" i="17"/>
  <c r="F40" i="17"/>
  <c r="I39" i="17"/>
  <c r="H39" i="17"/>
  <c r="G39" i="17"/>
  <c r="F39" i="17"/>
  <c r="I38" i="17"/>
  <c r="H38" i="17"/>
  <c r="G38" i="17"/>
  <c r="F38" i="17"/>
  <c r="I37" i="17"/>
  <c r="H37" i="17"/>
  <c r="G37" i="17"/>
  <c r="F37" i="17"/>
  <c r="I36" i="17"/>
  <c r="H36" i="17"/>
  <c r="G36" i="17"/>
  <c r="F36" i="17"/>
  <c r="I35" i="17"/>
  <c r="H35" i="17"/>
  <c r="G35" i="17"/>
  <c r="F35" i="17"/>
  <c r="I34" i="17"/>
  <c r="H34" i="17"/>
  <c r="G34" i="17"/>
  <c r="F34" i="17"/>
  <c r="I33" i="17"/>
  <c r="H33" i="17"/>
  <c r="G33" i="17"/>
  <c r="F33" i="17"/>
  <c r="I32" i="17"/>
  <c r="H32" i="17"/>
  <c r="G32" i="17"/>
  <c r="F32" i="17"/>
  <c r="I31" i="17"/>
  <c r="H31" i="17"/>
  <c r="G31" i="17"/>
  <c r="F31" i="17"/>
  <c r="I30" i="17"/>
  <c r="H30" i="17"/>
  <c r="G30" i="17"/>
  <c r="F30" i="17"/>
  <c r="I29" i="17"/>
  <c r="H29" i="17"/>
  <c r="G29" i="17"/>
  <c r="F29" i="17"/>
  <c r="I28" i="17"/>
  <c r="H28" i="17"/>
  <c r="G28" i="17"/>
  <c r="F28" i="17"/>
  <c r="I27" i="17"/>
  <c r="H27" i="17"/>
  <c r="G27" i="17"/>
  <c r="F27" i="17"/>
  <c r="I26" i="17"/>
  <c r="H26" i="17"/>
  <c r="G26" i="17"/>
  <c r="F26" i="17"/>
  <c r="I25" i="17"/>
  <c r="H25" i="17"/>
  <c r="G25" i="17"/>
  <c r="F25" i="17"/>
  <c r="I24" i="17"/>
  <c r="H24" i="17"/>
  <c r="G24" i="17"/>
  <c r="F24" i="17"/>
  <c r="I23" i="17"/>
  <c r="H23" i="17"/>
  <c r="G23" i="17"/>
  <c r="F23" i="17"/>
  <c r="I22" i="17"/>
  <c r="H22" i="17"/>
  <c r="G22" i="17"/>
  <c r="F22" i="17"/>
  <c r="I21" i="17"/>
  <c r="H21" i="17"/>
  <c r="G21" i="17"/>
  <c r="F21" i="17"/>
  <c r="I20" i="17"/>
  <c r="H20" i="17"/>
  <c r="G20" i="17"/>
  <c r="F20" i="17"/>
  <c r="I19" i="17"/>
  <c r="H19" i="17"/>
  <c r="G19" i="17"/>
  <c r="F19" i="17"/>
  <c r="I18" i="17"/>
  <c r="H18" i="17"/>
  <c r="G18" i="17"/>
  <c r="F18" i="17"/>
  <c r="I17" i="17"/>
  <c r="H17" i="17"/>
  <c r="G17" i="17"/>
  <c r="F17" i="17"/>
  <c r="I16" i="17"/>
  <c r="H16" i="17"/>
  <c r="G16" i="17"/>
  <c r="F16" i="17"/>
  <c r="I15" i="17"/>
  <c r="H15" i="17"/>
  <c r="G15" i="17"/>
  <c r="F15" i="17"/>
  <c r="I14" i="17"/>
  <c r="H14" i="17"/>
  <c r="G14" i="17"/>
  <c r="F14" i="17"/>
  <c r="I53" i="17" l="1"/>
  <c r="G53" i="17"/>
  <c r="H53" i="17"/>
  <c r="G51" i="17"/>
  <c r="I51" i="17"/>
  <c r="F51" i="17"/>
  <c r="F53" i="17" s="1"/>
  <c r="H51" i="17"/>
  <c r="J53" i="16" l="1"/>
  <c r="G53" i="16"/>
  <c r="F53" i="16"/>
  <c r="J52" i="16"/>
  <c r="G52" i="16"/>
  <c r="F52" i="16"/>
  <c r="E51" i="16"/>
  <c r="I51" i="16" s="1"/>
  <c r="D51" i="16"/>
  <c r="D54" i="16" s="1"/>
  <c r="C51" i="16"/>
  <c r="C54" i="16" s="1"/>
  <c r="B51" i="16"/>
  <c r="B54" i="16" s="1"/>
  <c r="J50" i="16"/>
  <c r="I50" i="16"/>
  <c r="H50" i="16"/>
  <c r="G50" i="16"/>
  <c r="F50" i="16"/>
  <c r="J49" i="16"/>
  <c r="I49" i="16"/>
  <c r="H49" i="16"/>
  <c r="G49" i="16"/>
  <c r="F49" i="16"/>
  <c r="J48" i="16"/>
  <c r="I48" i="16"/>
  <c r="H48" i="16"/>
  <c r="G48" i="16"/>
  <c r="F48" i="16"/>
  <c r="J47" i="16"/>
  <c r="I47" i="16"/>
  <c r="H47" i="16"/>
  <c r="G47" i="16"/>
  <c r="F47" i="16"/>
  <c r="J46" i="16"/>
  <c r="I46" i="16"/>
  <c r="H46" i="16"/>
  <c r="G46" i="16"/>
  <c r="F46" i="16"/>
  <c r="J45" i="16"/>
  <c r="I45" i="16"/>
  <c r="H45" i="16"/>
  <c r="G45" i="16"/>
  <c r="F45" i="16"/>
  <c r="J44" i="16"/>
  <c r="I44" i="16"/>
  <c r="H44" i="16"/>
  <c r="G44" i="16"/>
  <c r="F44" i="16"/>
  <c r="J43" i="16"/>
  <c r="I43" i="16"/>
  <c r="H43" i="16"/>
  <c r="G43" i="16"/>
  <c r="F43" i="16"/>
  <c r="J42" i="16"/>
  <c r="I42" i="16"/>
  <c r="H42" i="16"/>
  <c r="G42" i="16"/>
  <c r="F42" i="16"/>
  <c r="J41" i="16"/>
  <c r="I41" i="16"/>
  <c r="H41" i="16"/>
  <c r="G41" i="16"/>
  <c r="F41" i="16"/>
  <c r="J40" i="16"/>
  <c r="I40" i="16"/>
  <c r="H40" i="16"/>
  <c r="G40" i="16"/>
  <c r="F40" i="16"/>
  <c r="J39" i="16"/>
  <c r="I39" i="16"/>
  <c r="H39" i="16"/>
  <c r="G39" i="16"/>
  <c r="F39" i="16"/>
  <c r="J38" i="16"/>
  <c r="I38" i="16"/>
  <c r="H38" i="16"/>
  <c r="G38" i="16"/>
  <c r="F38" i="16"/>
  <c r="J37" i="16"/>
  <c r="I37" i="16"/>
  <c r="H37" i="16"/>
  <c r="G37" i="16"/>
  <c r="F37" i="16"/>
  <c r="J36" i="16"/>
  <c r="I36" i="16"/>
  <c r="H36" i="16"/>
  <c r="G36" i="16"/>
  <c r="F36" i="16"/>
  <c r="J35" i="16"/>
  <c r="I35" i="16"/>
  <c r="H35" i="16"/>
  <c r="G35" i="16"/>
  <c r="F35" i="16"/>
  <c r="J34" i="16"/>
  <c r="I34" i="16"/>
  <c r="H34" i="16"/>
  <c r="G34" i="16"/>
  <c r="F34" i="16"/>
  <c r="J33" i="16"/>
  <c r="I33" i="16"/>
  <c r="H33" i="16"/>
  <c r="G33" i="16"/>
  <c r="F33" i="16"/>
  <c r="J32" i="16"/>
  <c r="I32" i="16"/>
  <c r="H32" i="16"/>
  <c r="G32" i="16"/>
  <c r="F32" i="16"/>
  <c r="J31" i="16"/>
  <c r="I31" i="16"/>
  <c r="H31" i="16"/>
  <c r="G31" i="16"/>
  <c r="F31" i="16"/>
  <c r="J30" i="16"/>
  <c r="I30" i="16"/>
  <c r="H30" i="16"/>
  <c r="G30" i="16"/>
  <c r="F30" i="16"/>
  <c r="J29" i="16"/>
  <c r="I29" i="16"/>
  <c r="H29" i="16"/>
  <c r="G29" i="16"/>
  <c r="F29" i="16"/>
  <c r="J28" i="16"/>
  <c r="I28" i="16"/>
  <c r="H28" i="16"/>
  <c r="G28" i="16"/>
  <c r="F28" i="16"/>
  <c r="J27" i="16"/>
  <c r="I27" i="16"/>
  <c r="H27" i="16"/>
  <c r="G27" i="16"/>
  <c r="F27" i="16"/>
  <c r="J26" i="16"/>
  <c r="I26" i="16"/>
  <c r="H26" i="16"/>
  <c r="G26" i="16"/>
  <c r="F26" i="16"/>
  <c r="J25" i="16"/>
  <c r="I25" i="16"/>
  <c r="H25" i="16"/>
  <c r="G25" i="16"/>
  <c r="F25" i="16"/>
  <c r="J24" i="16"/>
  <c r="I24" i="16"/>
  <c r="H24" i="16"/>
  <c r="G24" i="16"/>
  <c r="F24" i="16"/>
  <c r="J23" i="16"/>
  <c r="I23" i="16"/>
  <c r="H23" i="16"/>
  <c r="G23" i="16"/>
  <c r="F23" i="16"/>
  <c r="J22" i="16"/>
  <c r="I22" i="16"/>
  <c r="H22" i="16"/>
  <c r="G22" i="16"/>
  <c r="F22" i="16"/>
  <c r="J21" i="16"/>
  <c r="I21" i="16"/>
  <c r="H21" i="16"/>
  <c r="G21" i="16"/>
  <c r="F21" i="16"/>
  <c r="J20" i="16"/>
  <c r="I20" i="16"/>
  <c r="H20" i="16"/>
  <c r="G20" i="16"/>
  <c r="F20" i="16"/>
  <c r="J19" i="16"/>
  <c r="I19" i="16"/>
  <c r="H19" i="16"/>
  <c r="G19" i="16"/>
  <c r="F19" i="16"/>
  <c r="J18" i="16"/>
  <c r="I18" i="16"/>
  <c r="H18" i="16"/>
  <c r="G18" i="16"/>
  <c r="F18" i="16"/>
  <c r="J17" i="16"/>
  <c r="I17" i="16"/>
  <c r="H17" i="16"/>
  <c r="G17" i="16"/>
  <c r="F17" i="16"/>
  <c r="J16" i="16"/>
  <c r="I16" i="16"/>
  <c r="H16" i="16"/>
  <c r="G16" i="16"/>
  <c r="F16" i="16"/>
  <c r="J15" i="16"/>
  <c r="I15" i="16"/>
  <c r="H15" i="16"/>
  <c r="G15" i="16"/>
  <c r="F15" i="16"/>
  <c r="J14" i="16"/>
  <c r="I14" i="16"/>
  <c r="H14" i="16"/>
  <c r="G14" i="16"/>
  <c r="F14" i="16"/>
  <c r="F51" i="16" l="1"/>
  <c r="H51" i="16"/>
  <c r="J51" i="16"/>
  <c r="E54" i="16"/>
  <c r="G51" i="16"/>
  <c r="J54" i="16" l="1"/>
  <c r="H54" i="16"/>
  <c r="F54" i="16"/>
  <c r="I54" i="16"/>
  <c r="G54" i="16"/>
</calcChain>
</file>

<file path=xl/comments1.xml><?xml version="1.0" encoding="utf-8"?>
<comments xmlns="http://schemas.openxmlformats.org/spreadsheetml/2006/main">
  <authors>
    <author>pillarova_m</author>
  </authors>
  <commentList>
    <comment ref="L187" authorId="0">
      <text>
        <r>
          <rPr>
            <b/>
            <sz val="8"/>
            <color indexed="81"/>
            <rFont val="Tahoma"/>
            <family val="2"/>
            <charset val="238"/>
          </rPr>
          <t>pillarova_m: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<sst xmlns="http://schemas.openxmlformats.org/spreadsheetml/2006/main" count="728" uniqueCount="317">
  <si>
    <t xml:space="preserve">Plnenie rozpočtu výdavkov základného fondu poistenia  v nezamestnanosti  podľa jednotlivých  pobočiek  Sociálnej poisťovne v mesiacoch </t>
  </si>
  <si>
    <t>január až jún 2011  a porovnanie s rovnakým obdobím roka 2010</t>
  </si>
  <si>
    <t>tis. Eur</t>
  </si>
  <si>
    <t>Pobočka</t>
  </si>
  <si>
    <t>Upravený rozpočet na rok 2011</t>
  </si>
  <si>
    <t>Časový rozpis  rozpočtu na  január až  jún  2011</t>
  </si>
  <si>
    <t xml:space="preserve">Skutočnosť január až jún  </t>
  </si>
  <si>
    <t>Rozdiel</t>
  </si>
  <si>
    <t>% plnenia stĺ. 4/1</t>
  </si>
  <si>
    <t>% plnenia stĺ. 4/2</t>
  </si>
  <si>
    <t>Index stĺ. 4/3</t>
  </si>
  <si>
    <t xml:space="preserve"> stĺ. 4-2</t>
  </si>
  <si>
    <t xml:space="preserve"> stĺ. 4-3</t>
  </si>
  <si>
    <t>a</t>
  </si>
  <si>
    <t>Bratislava</t>
  </si>
  <si>
    <t>Trnava</t>
  </si>
  <si>
    <t>Dunajská Streda</t>
  </si>
  <si>
    <t>Galanta</t>
  </si>
  <si>
    <t>Senica</t>
  </si>
  <si>
    <t>Trenčín</t>
  </si>
  <si>
    <t>Považská Bystrica</t>
  </si>
  <si>
    <t>Prievidza</t>
  </si>
  <si>
    <t>Nitra</t>
  </si>
  <si>
    <t>Komárno</t>
  </si>
  <si>
    <t>Levice</t>
  </si>
  <si>
    <t>Nové Zámky</t>
  </si>
  <si>
    <t>Topoľčany</t>
  </si>
  <si>
    <t>Žilina</t>
  </si>
  <si>
    <t>Čadca</t>
  </si>
  <si>
    <t>Dolný Kubín</t>
  </si>
  <si>
    <t>Liptovský Mikuláš</t>
  </si>
  <si>
    <t>Martin</t>
  </si>
  <si>
    <t>Banská Bystrica</t>
  </si>
  <si>
    <t>Lučenec</t>
  </si>
  <si>
    <t>Rimavská Sobota</t>
  </si>
  <si>
    <t>Veľký Krtíš</t>
  </si>
  <si>
    <t>Zvolen</t>
  </si>
  <si>
    <t>Žiar nad Hronom</t>
  </si>
  <si>
    <t>Prešov</t>
  </si>
  <si>
    <t>Bardejov</t>
  </si>
  <si>
    <t>Humenné</t>
  </si>
  <si>
    <t>Poprad</t>
  </si>
  <si>
    <t>Stará Ľubovňa</t>
  </si>
  <si>
    <t>Svidník</t>
  </si>
  <si>
    <t>Vranov nad Topľou</t>
  </si>
  <si>
    <t>Košice</t>
  </si>
  <si>
    <t>Košice-okolie</t>
  </si>
  <si>
    <t>Michalovce</t>
  </si>
  <si>
    <t>Rožňava</t>
  </si>
  <si>
    <t>Spišská Nová Ves</t>
  </si>
  <si>
    <t>Trebišov</t>
  </si>
  <si>
    <t>Spolu</t>
  </si>
  <si>
    <t>Zúčtovanie dávok § 112</t>
  </si>
  <si>
    <t>Refundácia dávky v nezamestnanosti EÚ</t>
  </si>
  <si>
    <t>Výdavky ZFPvN</t>
  </si>
  <si>
    <t xml:space="preserve"> </t>
  </si>
  <si>
    <t>Plnenie rozpočtu výdavkov základného fondu garančného poistenia podľa jednotlivých pobočiek Sociálnej poisťovne v mesiacoch január až jún 2011</t>
  </si>
  <si>
    <t xml:space="preserve"> a porovnanie s rovnakým obdobím roka 2010</t>
  </si>
  <si>
    <t>v tis. Eur</t>
  </si>
  <si>
    <t>Dávka garančného poistenia</t>
  </si>
  <si>
    <t>Schválený rozpočet na rok 2011</t>
  </si>
  <si>
    <t>Časový rozpis rozpočtu na január až jún 2011</t>
  </si>
  <si>
    <t>Skutočnosť január až jún</t>
  </si>
  <si>
    <t xml:space="preserve">% plnenia </t>
  </si>
  <si>
    <t>stĺ. 4-2</t>
  </si>
  <si>
    <t xml:space="preserve"> stĺ. 4/1</t>
  </si>
  <si>
    <t>stĺ. 4/2</t>
  </si>
  <si>
    <t xml:space="preserve">Humenné </t>
  </si>
  <si>
    <t>Úhrada príspevkov na SDS</t>
  </si>
  <si>
    <t>Celkom výdavky ZFGP</t>
  </si>
  <si>
    <t xml:space="preserve">Plnenie rozpočtu výdavkov základného fondu úrazového poistenia  podľa jednotlivých  pobočiek  Sociálnej poisťovne v mesiacoch </t>
  </si>
  <si>
    <t>Časový rozpis  rozpočtu na  január až jún  2011</t>
  </si>
  <si>
    <t xml:space="preserve">Skutočnosť január až jún </t>
  </si>
  <si>
    <t>2010</t>
  </si>
  <si>
    <t>2011</t>
  </si>
  <si>
    <t>Ústredie renty</t>
  </si>
  <si>
    <t>Prevod do ZFSP</t>
  </si>
  <si>
    <t>.</t>
  </si>
  <si>
    <t>Celkom výdavky ZFÚP</t>
  </si>
  <si>
    <t>v Eur</t>
  </si>
  <si>
    <t xml:space="preserve">Funkčná </t>
  </si>
  <si>
    <t>Ekonomická klasifikácia</t>
  </si>
  <si>
    <t>Text</t>
  </si>
  <si>
    <t>Cieľový</t>
  </si>
  <si>
    <t>Skutočnosť</t>
  </si>
  <si>
    <t>%</t>
  </si>
  <si>
    <t>klasifikácia</t>
  </si>
  <si>
    <t xml:space="preserve">Hlavná </t>
  </si>
  <si>
    <t>Kategória</t>
  </si>
  <si>
    <t>Položka</t>
  </si>
  <si>
    <t>Podpo-</t>
  </si>
  <si>
    <t>rozpis</t>
  </si>
  <si>
    <t>rozpis rozpočtu</t>
  </si>
  <si>
    <t>za mesiac</t>
  </si>
  <si>
    <t>za I.porok 2011</t>
  </si>
  <si>
    <t>plnenia</t>
  </si>
  <si>
    <t>oddiel/skupina/</t>
  </si>
  <si>
    <t>kategória</t>
  </si>
  <si>
    <t>ložka</t>
  </si>
  <si>
    <t>rozpočtu</t>
  </si>
  <si>
    <t>na I.polrok 2011</t>
  </si>
  <si>
    <t xml:space="preserve"> jún 2011</t>
  </si>
  <si>
    <t>trieda/podtrieda</t>
  </si>
  <si>
    <t>na rok 2011</t>
  </si>
  <si>
    <t>b</t>
  </si>
  <si>
    <t>c</t>
  </si>
  <si>
    <t>d</t>
  </si>
  <si>
    <t>e</t>
  </si>
  <si>
    <t>f</t>
  </si>
  <si>
    <t>10.9.0.3</t>
  </si>
  <si>
    <t>600</t>
  </si>
  <si>
    <t xml:space="preserve"> Bežné výdavky</t>
  </si>
  <si>
    <t>610</t>
  </si>
  <si>
    <t xml:space="preserve"> Mzdy, platy, služobné príjmy a ostatné osobné vyrovnania</t>
  </si>
  <si>
    <t>611</t>
  </si>
  <si>
    <t xml:space="preserve"> Tarifný plat, osobný plat, základný plat vrátane ich náhrad</t>
  </si>
  <si>
    <t>612</t>
  </si>
  <si>
    <t xml:space="preserve"> Príplatky</t>
  </si>
  <si>
    <t>612002</t>
  </si>
  <si>
    <t xml:space="preserve"> Ostatné príplatky okrem osobných príplatkov</t>
  </si>
  <si>
    <t>613</t>
  </si>
  <si>
    <t xml:space="preserve"> Náhrada za pracovnú pohotovosť</t>
  </si>
  <si>
    <t>614</t>
  </si>
  <si>
    <t xml:space="preserve"> Odmeny</t>
  </si>
  <si>
    <t>615</t>
  </si>
  <si>
    <t xml:space="preserve"> Ostatné osobné vyrovnania</t>
  </si>
  <si>
    <t>616</t>
  </si>
  <si>
    <t xml:space="preserve"> Doplatok k platu a ďalší plat</t>
  </si>
  <si>
    <t>620</t>
  </si>
  <si>
    <t xml:space="preserve"> Poistné a príspevok do poisťovní </t>
  </si>
  <si>
    <t>630</t>
  </si>
  <si>
    <t xml:space="preserve"> Tovary a služby</t>
  </si>
  <si>
    <t>631</t>
  </si>
  <si>
    <t xml:space="preserve"> Cestovné náhrady</t>
  </si>
  <si>
    <t xml:space="preserve">  Tuzemské pracovné cesty</t>
  </si>
  <si>
    <t xml:space="preserve">  Zahraničné pracovné cesty</t>
  </si>
  <si>
    <t xml:space="preserve">  Cestovné náhrady vlastným zamestnancom</t>
  </si>
  <si>
    <t>632</t>
  </si>
  <si>
    <t xml:space="preserve"> Energia, voda a komunikácie</t>
  </si>
  <si>
    <t xml:space="preserve"> Enegrie</t>
  </si>
  <si>
    <t xml:space="preserve"> Vodné, stočné </t>
  </si>
  <si>
    <t xml:space="preserve"> Poštovné služby a telekomunikačné služby</t>
  </si>
  <si>
    <t xml:space="preserve"> Komunikačná infraštruktúra</t>
  </si>
  <si>
    <t>633</t>
  </si>
  <si>
    <t xml:space="preserve"> Materiál</t>
  </si>
  <si>
    <t>633001</t>
  </si>
  <si>
    <t xml:space="preserve"> Interiérové vybavenie</t>
  </si>
  <si>
    <t>633002</t>
  </si>
  <si>
    <t xml:space="preserve"> Výpočtová technika</t>
  </si>
  <si>
    <t>633003</t>
  </si>
  <si>
    <t xml:space="preserve"> Telekomunikačná technika</t>
  </si>
  <si>
    <t>633004</t>
  </si>
  <si>
    <t xml:space="preserve"> Prevádzkové stroje, prístroje, zariadenia, technika a náradie</t>
  </si>
  <si>
    <t>633006</t>
  </si>
  <si>
    <t xml:space="preserve"> Všeobecný materiál</t>
  </si>
  <si>
    <t>633009</t>
  </si>
  <si>
    <t xml:space="preserve"> Knihy, časopisy, noviny, učebnice, učebné pomôcky </t>
  </si>
  <si>
    <t>633010</t>
  </si>
  <si>
    <t xml:space="preserve"> Pracovné odevy, obuv a pracovné pomôcky</t>
  </si>
  <si>
    <t>633011</t>
  </si>
  <si>
    <t xml:space="preserve"> Potraviny</t>
  </si>
  <si>
    <t>633013</t>
  </si>
  <si>
    <t xml:space="preserve"> Softvér </t>
  </si>
  <si>
    <t>633016</t>
  </si>
  <si>
    <t xml:space="preserve"> Reprezentačné</t>
  </si>
  <si>
    <t>634</t>
  </si>
  <si>
    <t xml:space="preserve"> Dopravné</t>
  </si>
  <si>
    <t xml:space="preserve"> Palivo, mazivá, oleje, špeciálne kvapaliny</t>
  </si>
  <si>
    <t xml:space="preserve"> Servis, údržba, opravy a výdavky s tým spojené</t>
  </si>
  <si>
    <t>634003</t>
  </si>
  <si>
    <t xml:space="preserve"> Poistenie</t>
  </si>
  <si>
    <t xml:space="preserve"> Prepravné a nájom dopravných prostriedkov</t>
  </si>
  <si>
    <t xml:space="preserve"> Karty, známky, poplatky</t>
  </si>
  <si>
    <t>635</t>
  </si>
  <si>
    <t xml:space="preserve"> Rutinná a štandartná údržba</t>
  </si>
  <si>
    <t xml:space="preserve">  Interiérového vybavenia</t>
  </si>
  <si>
    <t xml:space="preserve"> Výpočtovej techniky</t>
  </si>
  <si>
    <t xml:space="preserve"> Telekomunikačnej techniky</t>
  </si>
  <si>
    <t xml:space="preserve"> Prevádzkových strojov, prístrojov, zariadení, techniky a náradia</t>
  </si>
  <si>
    <t xml:space="preserve"> Budov, objekov alebo ich častí</t>
  </si>
  <si>
    <t>636</t>
  </si>
  <si>
    <t xml:space="preserve"> Nájomné za nájom</t>
  </si>
  <si>
    <t xml:space="preserve">  Nájomné budov, objektov alebo ich časti</t>
  </si>
  <si>
    <t xml:space="preserve">  Nájomné prevádzkových strojov, prístrojov, zariadení, techniky a náradia</t>
  </si>
  <si>
    <t xml:space="preserve">  Zmluvy o nájme veci s právom kúpy prenajatej veci</t>
  </si>
  <si>
    <t>637</t>
  </si>
  <si>
    <t xml:space="preserve"> Služby</t>
  </si>
  <si>
    <t>637001</t>
  </si>
  <si>
    <t xml:space="preserve"> Školenia, kurzy, semináre, porady, konferencie, sympóziá</t>
  </si>
  <si>
    <t>637003</t>
  </si>
  <si>
    <t xml:space="preserve"> Propagácia, reklama a inzercia</t>
  </si>
  <si>
    <t>637004</t>
  </si>
  <si>
    <t xml:space="preserve"> Všeobecné služby</t>
  </si>
  <si>
    <t>637005</t>
  </si>
  <si>
    <t xml:space="preserve"> Špeciálne služby</t>
  </si>
  <si>
    <t>637007</t>
  </si>
  <si>
    <t>637009</t>
  </si>
  <si>
    <t xml:space="preserve"> Náhrada mzdy a platu</t>
  </si>
  <si>
    <t>637011</t>
  </si>
  <si>
    <t xml:space="preserve"> Štúdie, expertízy, posudky</t>
  </si>
  <si>
    <t>637012</t>
  </si>
  <si>
    <t xml:space="preserve"> Poplatky a odvody</t>
  </si>
  <si>
    <t>637014</t>
  </si>
  <si>
    <t xml:space="preserve"> Stravovanie</t>
  </si>
  <si>
    <t>637015</t>
  </si>
  <si>
    <t xml:space="preserve"> Poistné</t>
  </si>
  <si>
    <t>637016</t>
  </si>
  <si>
    <t xml:space="preserve"> Prídel do sociálneho fondu</t>
  </si>
  <si>
    <t>637023</t>
  </si>
  <si>
    <t xml:space="preserve"> Kolkové známky</t>
  </si>
  <si>
    <t>637024</t>
  </si>
  <si>
    <t xml:space="preserve"> Vyrovnanie kurzových rozdielov</t>
  </si>
  <si>
    <t>637026</t>
  </si>
  <si>
    <t xml:space="preserve"> Odmeny a príspevky</t>
  </si>
  <si>
    <t>637027</t>
  </si>
  <si>
    <t xml:space="preserve"> Odmeny zamestnancov mimopracovného pomeru</t>
  </si>
  <si>
    <t>10.9.0.4</t>
  </si>
  <si>
    <t>637029</t>
  </si>
  <si>
    <t xml:space="preserve"> Manká a škody</t>
  </si>
  <si>
    <t xml:space="preserve">637031 </t>
  </si>
  <si>
    <t xml:space="preserve"> Pokuty a penále</t>
  </si>
  <si>
    <t>637033</t>
  </si>
  <si>
    <t xml:space="preserve"> Zálohy na projekty Európskej únie</t>
  </si>
  <si>
    <t>637034</t>
  </si>
  <si>
    <t xml:space="preserve"> Zdravotníckym zariadeniam</t>
  </si>
  <si>
    <t>637035</t>
  </si>
  <si>
    <t xml:space="preserve"> Dane</t>
  </si>
  <si>
    <t>640</t>
  </si>
  <si>
    <t xml:space="preserve"> Bežné transfery</t>
  </si>
  <si>
    <t>642</t>
  </si>
  <si>
    <t xml:space="preserve"> Transfery jednotlivocm a neziskovým právnickým osobám</t>
  </si>
  <si>
    <t>642012</t>
  </si>
  <si>
    <t xml:space="preserve"> Na odstupné</t>
  </si>
  <si>
    <t>642013</t>
  </si>
  <si>
    <t xml:space="preserve"> Na odchodné</t>
  </si>
  <si>
    <t>642014</t>
  </si>
  <si>
    <t xml:space="preserve"> Jednotlivcovi</t>
  </si>
  <si>
    <t>642015</t>
  </si>
  <si>
    <t xml:space="preserve"> Na nemocenské dávky</t>
  </si>
  <si>
    <t>642036</t>
  </si>
  <si>
    <t xml:space="preserve"> Na štipendiá</t>
  </si>
  <si>
    <t>649</t>
  </si>
  <si>
    <t xml:space="preserve"> Transfery do zahraničia</t>
  </si>
  <si>
    <t>649003</t>
  </si>
  <si>
    <t xml:space="preserve"> Medzinárodnej organizácii</t>
  </si>
  <si>
    <t>Vyhodnotenie plnenia cieľového rozpisu rozpočtu Správneho fondu podľa jednotlivých pobočiek</t>
  </si>
  <si>
    <r>
      <t xml:space="preserve">Sociálnej poisťovne za I. polrok  2011 </t>
    </r>
    <r>
      <rPr>
        <sz val="12"/>
        <rFont val="Arial"/>
        <family val="2"/>
        <charset val="238"/>
      </rPr>
      <t>(vrátane vysunutých pracovísk ústredia)</t>
    </r>
  </si>
  <si>
    <t>1. Spotrebované nákupy (50)                      8. Ostatné náklady (54 - 637)</t>
  </si>
  <si>
    <t>2. Služby (51)                                   9. Ostatné náklady (54 - 642)</t>
  </si>
  <si>
    <t>3. Mzdy (521)                                   10. Tovary a dalšie služby</t>
  </si>
  <si>
    <t>4. Poistné a prísp.do poisťovní (524 a 525)     11. Transfery</t>
  </si>
  <si>
    <t>5. Sociálne náklady (527 - 637)                 12. Bežné výdavky spolu (600)</t>
  </si>
  <si>
    <t>6. Sociálne náklady (527+528 - 642)             13. Kapitálové výdavky (700)</t>
  </si>
  <si>
    <t>7. Dane a poplatky (53)                         14. Správny fond spolu (600 + 700)</t>
  </si>
  <si>
    <t>Org. útvary SP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</si>
  <si>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</si>
  <si>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</si>
  <si>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</si>
  <si>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</si>
  <si>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</si>
  <si>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</si>
  <si>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</si>
  <si>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</si>
  <si>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</si>
  <si>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</si>
  <si>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</si>
  <si>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</si>
  <si>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</si>
  <si>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 xml:space="preserve">   Bratislava</t>
  </si>
  <si>
    <t xml:space="preserve">   Rozpis rozpočtu 2011</t>
  </si>
  <si>
    <t xml:space="preserve">   Rozpis rozpočtu 1.-6.</t>
  </si>
  <si>
    <t xml:space="preserve">   Skutočnosť</t>
  </si>
  <si>
    <t xml:space="preserve">   % Plnenia z RR 2011</t>
  </si>
  <si>
    <t xml:space="preserve">   % Plnenia RR 1.-6.</t>
  </si>
  <si>
    <t xml:space="preserve">   Trnava</t>
  </si>
  <si>
    <t xml:space="preserve">   Dunajská Streda</t>
  </si>
  <si>
    <t xml:space="preserve">   Galanta</t>
  </si>
  <si>
    <t xml:space="preserve">   Senica</t>
  </si>
  <si>
    <t xml:space="preserve">   Trenčín</t>
  </si>
  <si>
    <t xml:space="preserve">   Považská Bystrica</t>
  </si>
  <si>
    <t xml:space="preserve">   Prievidza</t>
  </si>
  <si>
    <t xml:space="preserve">   Nitra</t>
  </si>
  <si>
    <t xml:space="preserve">   Komárno</t>
  </si>
  <si>
    <t xml:space="preserve">   Levice</t>
  </si>
  <si>
    <t xml:space="preserve">   Nové Zámky</t>
  </si>
  <si>
    <t xml:space="preserve">   Topoľčany</t>
  </si>
  <si>
    <t xml:space="preserve">   Žilina</t>
  </si>
  <si>
    <t xml:space="preserve">   Čadca</t>
  </si>
  <si>
    <t xml:space="preserve">   Dolný Kubín</t>
  </si>
  <si>
    <t xml:space="preserve">   Liptovský Mikuláš</t>
  </si>
  <si>
    <t xml:space="preserve">   Martin</t>
  </si>
  <si>
    <t xml:space="preserve">   Banská Bystrica</t>
  </si>
  <si>
    <t xml:space="preserve">   Lučenec</t>
  </si>
  <si>
    <t xml:space="preserve">   Rimavská Sobota</t>
  </si>
  <si>
    <t xml:space="preserve">   Veľký Krtíš</t>
  </si>
  <si>
    <t xml:space="preserve">   Zvolen</t>
  </si>
  <si>
    <t xml:space="preserve">   Žiar nad Hronom</t>
  </si>
  <si>
    <t xml:space="preserve">   Prešov</t>
  </si>
  <si>
    <t xml:space="preserve">   Bardejov</t>
  </si>
  <si>
    <t xml:space="preserve">   Humenné</t>
  </si>
  <si>
    <t xml:space="preserve">   Poprad</t>
  </si>
  <si>
    <t xml:space="preserve">   Stará Ľubovňa</t>
  </si>
  <si>
    <t xml:space="preserve">   Svidník</t>
  </si>
  <si>
    <t xml:space="preserve">   Vranov nad Topľou</t>
  </si>
  <si>
    <t xml:space="preserve">   Košice</t>
  </si>
  <si>
    <t xml:space="preserve">   Košice-okolie</t>
  </si>
  <si>
    <t xml:space="preserve">   Michalovce</t>
  </si>
  <si>
    <t xml:space="preserve">   Rožňava</t>
  </si>
  <si>
    <t xml:space="preserve">   Spišská Nová Ves</t>
  </si>
  <si>
    <t xml:space="preserve">   Trebišov</t>
  </si>
  <si>
    <r>
      <t xml:space="preserve">   </t>
    </r>
    <r>
      <rPr>
        <b/>
        <sz val="10"/>
        <rFont val="Arial"/>
        <family val="2"/>
        <charset val="238"/>
      </rPr>
      <t>SPOLU</t>
    </r>
  </si>
  <si>
    <t xml:space="preserve">Plnenie rozpočtu výdavkov základného fondu nemocenského poistenia  podľa jednotlivých  pobočiek  Sociálnej poisťovne v mesiacoch </t>
  </si>
  <si>
    <t>Výdavky ZFNP</t>
  </si>
  <si>
    <t>Vyhodnotenie plnenia cieľového rozpisu rozpočtu bežných výdavkov (nákladov) správneho fondu Sociálnej poisťovne pobočky za I. polrok 2011</t>
  </si>
  <si>
    <t xml:space="preserve"> v štruktúre funkčnej a ekonomickej klasifikácie</t>
  </si>
  <si>
    <t>(4 : 1)</t>
  </si>
  <si>
    <t>(4 :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</si>
</sst>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S_k_-;\-* #,##0\ _S_k_-;_-* &quot;-&quot;\ _S_k_-;_-@_-"/>
    <numFmt numFmtId="43" formatCode="_-* #,##0.00\ _S_k_-;\-* #,##0.00\ _S_k_-;_-* &quot;-&quot;??\ _S_k_-;_-@_-"/>
    <numFmt numFmtId="164" formatCode="&quot;$&quot;#,##0;[Red]\-&quot;$&quot;#,##0"/>
    <numFmt numFmtId="165" formatCode="m\o\n\th\ d\,\ \y\y\y\y"/>
    <numFmt numFmtId="166" formatCode=";;"/>
    <numFmt numFmtId="167" formatCode="#,##0.00;\-#,##0.00;&quot; &quot;"/>
    <numFmt numFmtId="168" formatCode="#,##0_ ;\-#,##0\ "/>
    <numFmt numFmtId="169" formatCode="#,##0.00_ ;\-#,##0.00\ "/>
  </numFmts>
  <fonts count="5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i/>
      <sz val="10"/>
      <name val="Times New Roman"/>
      <family val="1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sz val="11"/>
      <color indexed="17"/>
      <name val="Calibri"/>
      <family val="2"/>
      <charset val="238"/>
    </font>
    <font>
      <b/>
      <sz val="1"/>
      <color indexed="8"/>
      <name val="Courier"/>
      <family val="3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2"/>
      <name val="Arial CE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6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i/>
      <u/>
      <sz val="24"/>
      <name val="Times New Roman CE"/>
      <family val="1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4"/>
      <name val="Arial CE"/>
      <family val="2"/>
      <charset val="238"/>
    </font>
    <font>
      <b/>
      <sz val="18"/>
      <name val="Arial CE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b/>
      <i/>
      <sz val="11"/>
      <name val="Arial CE"/>
      <charset val="238"/>
    </font>
    <font>
      <i/>
      <sz val="11"/>
      <name val="Arial CE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Courier"/>
      <family val="1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indexed="13"/>
        <bgColor indexed="64"/>
      </patternFill>
    </fill>
  </fills>
  <borders count="4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3" fontId="5" fillId="0" borderId="0"/>
    <xf numFmtId="3" fontId="6" fillId="0" borderId="0"/>
    <xf numFmtId="38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8" fillId="0" borderId="0">
      <protection locked="0"/>
    </xf>
    <xf numFmtId="0" fontId="9" fillId="4" borderId="0" applyNumberFormat="0" applyBorder="0" applyAlignment="0" applyProtection="0"/>
    <xf numFmtId="166" fontId="8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2" fontId="15" fillId="0" borderId="0"/>
    <xf numFmtId="0" fontId="16" fillId="17" borderId="0" applyNumberFormat="0" applyBorder="0" applyAlignment="0" applyProtection="0"/>
    <xf numFmtId="0" fontId="2" fillId="0" borderId="0"/>
    <xf numFmtId="0" fontId="18" fillId="0" borderId="0"/>
    <xf numFmtId="0" fontId="7" fillId="0" borderId="0"/>
    <xf numFmtId="0" fontId="6" fillId="0" borderId="0"/>
    <xf numFmtId="0" fontId="17" fillId="18" borderId="5" applyNumberFormat="0" applyFont="0" applyAlignment="0" applyProtection="0"/>
    <xf numFmtId="0" fontId="19" fillId="0" borderId="6" applyNumberFormat="0" applyFill="0" applyAlignment="0" applyProtection="0"/>
    <xf numFmtId="49" fontId="20" fillId="0" borderId="0"/>
    <xf numFmtId="0" fontId="21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" fillId="0" borderId="8">
      <protection locked="0"/>
    </xf>
    <xf numFmtId="0" fontId="24" fillId="0" borderId="0"/>
    <xf numFmtId="0" fontId="25" fillId="7" borderId="9" applyNumberFormat="0" applyAlignment="0" applyProtection="0"/>
    <xf numFmtId="0" fontId="26" fillId="19" borderId="9" applyNumberFormat="0" applyAlignment="0" applyProtection="0"/>
    <xf numFmtId="0" fontId="27" fillId="19" borderId="10" applyNumberFormat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4" fontId="17" fillId="0" borderId="0"/>
    <xf numFmtId="0" fontId="7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1" fillId="32" borderId="11" applyNumberFormat="0" applyFont="0" applyAlignment="0" applyProtection="0"/>
    <xf numFmtId="0" fontId="2" fillId="0" borderId="0"/>
    <xf numFmtId="0" fontId="31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</cellStyleXfs>
  <cellXfs count="260">
    <xf numFmtId="0" fontId="0" fillId="0" borderId="0" xfId="0"/>
    <xf numFmtId="4" fontId="17" fillId="0" borderId="0" xfId="58"/>
    <xf numFmtId="4" fontId="17" fillId="0" borderId="0" xfId="58" applyFill="1"/>
    <xf numFmtId="4" fontId="17" fillId="0" borderId="0" xfId="58" applyFont="1" applyAlignment="1">
      <alignment horizontal="right"/>
    </xf>
    <xf numFmtId="0" fontId="31" fillId="0" borderId="0" xfId="70"/>
    <xf numFmtId="4" fontId="32" fillId="0" borderId="0" xfId="58" applyFont="1" applyAlignment="1"/>
    <xf numFmtId="4" fontId="32" fillId="0" borderId="0" xfId="58" applyFont="1" applyFill="1" applyAlignment="1"/>
    <xf numFmtId="4" fontId="32" fillId="0" borderId="0" xfId="58" applyFont="1" applyAlignment="1">
      <alignment horizontal="left"/>
    </xf>
    <xf numFmtId="4" fontId="32" fillId="0" borderId="0" xfId="58" applyFont="1" applyFill="1" applyAlignment="1">
      <alignment horizontal="left"/>
    </xf>
    <xf numFmtId="0" fontId="17" fillId="0" borderId="0" xfId="71" applyFont="1"/>
    <xf numFmtId="4" fontId="15" fillId="0" borderId="0" xfId="58" applyFont="1" applyBorder="1" applyAlignment="1">
      <alignment horizontal="left"/>
    </xf>
    <xf numFmtId="4" fontId="15" fillId="0" borderId="0" xfId="58" applyFont="1" applyBorder="1"/>
    <xf numFmtId="4" fontId="17" fillId="0" borderId="0" xfId="58" applyFill="1" applyAlignment="1">
      <alignment horizontal="center"/>
    </xf>
    <xf numFmtId="4" fontId="17" fillId="0" borderId="0" xfId="58" applyAlignment="1">
      <alignment horizontal="center"/>
    </xf>
    <xf numFmtId="4" fontId="32" fillId="0" borderId="0" xfId="58" applyFont="1" applyBorder="1" applyAlignment="1">
      <alignment horizontal="right"/>
    </xf>
    <xf numFmtId="1" fontId="32" fillId="0" borderId="21" xfId="58" quotePrefix="1" applyNumberFormat="1" applyFont="1" applyBorder="1" applyAlignment="1">
      <alignment horizontal="center" wrapText="1"/>
    </xf>
    <xf numFmtId="4" fontId="32" fillId="0" borderId="17" xfId="58" applyFont="1" applyBorder="1" applyAlignment="1">
      <alignment horizontal="center"/>
    </xf>
    <xf numFmtId="3" fontId="32" fillId="0" borderId="17" xfId="58" applyNumberFormat="1" applyFont="1" applyBorder="1" applyAlignment="1">
      <alignment horizontal="center"/>
    </xf>
    <xf numFmtId="3" fontId="32" fillId="0" borderId="17" xfId="58" applyNumberFormat="1" applyFont="1" applyFill="1" applyBorder="1" applyAlignment="1">
      <alignment horizontal="center"/>
    </xf>
    <xf numFmtId="0" fontId="17" fillId="0" borderId="17" xfId="73" applyBorder="1" applyAlignment="1">
      <alignment horizontal="center"/>
    </xf>
    <xf numFmtId="3" fontId="17" fillId="0" borderId="17" xfId="58" applyNumberFormat="1" applyBorder="1" applyAlignment="1">
      <alignment horizontal="center"/>
    </xf>
    <xf numFmtId="0" fontId="31" fillId="0" borderId="17" xfId="70" applyBorder="1" applyAlignment="1">
      <alignment horizontal="center"/>
    </xf>
    <xf numFmtId="4" fontId="32" fillId="0" borderId="18" xfId="58" applyFont="1" applyBorder="1" applyAlignment="1">
      <alignment horizontal="left"/>
    </xf>
    <xf numFmtId="3" fontId="17" fillId="0" borderId="18" xfId="74" applyNumberFormat="1" applyFont="1" applyBorder="1"/>
    <xf numFmtId="3" fontId="17" fillId="0" borderId="0" xfId="75" applyNumberFormat="1" applyFont="1"/>
    <xf numFmtId="3" fontId="31" fillId="0" borderId="0" xfId="70" applyNumberFormat="1"/>
    <xf numFmtId="3" fontId="17" fillId="0" borderId="22" xfId="71" applyNumberFormat="1" applyFont="1" applyBorder="1"/>
    <xf numFmtId="3" fontId="17" fillId="0" borderId="22" xfId="76" applyNumberFormat="1" applyFont="1" applyBorder="1"/>
    <xf numFmtId="4" fontId="17" fillId="0" borderId="22" xfId="76" applyNumberFormat="1" applyFont="1" applyBorder="1"/>
    <xf numFmtId="4" fontId="17" fillId="0" borderId="12" xfId="76" applyNumberFormat="1" applyFont="1" applyBorder="1"/>
    <xf numFmtId="3" fontId="32" fillId="0" borderId="18" xfId="58" applyNumberFormat="1" applyFont="1" applyBorder="1" applyAlignment="1">
      <alignment horizontal="right"/>
    </xf>
    <xf numFmtId="4" fontId="17" fillId="0" borderId="18" xfId="76" applyNumberFormat="1" applyFont="1" applyBorder="1"/>
    <xf numFmtId="4" fontId="32" fillId="0" borderId="17" xfId="58" applyFont="1" applyBorder="1" applyAlignment="1">
      <alignment horizontal="left"/>
    </xf>
    <xf numFmtId="3" fontId="17" fillId="0" borderId="17" xfId="74" applyNumberFormat="1" applyFont="1" applyBorder="1"/>
    <xf numFmtId="3" fontId="17" fillId="0" borderId="17" xfId="71" applyNumberFormat="1" applyFont="1" applyBorder="1"/>
    <xf numFmtId="3" fontId="17" fillId="0" borderId="17" xfId="76" applyNumberFormat="1" applyFont="1" applyBorder="1"/>
    <xf numFmtId="4" fontId="17" fillId="0" borderId="17" xfId="76" applyNumberFormat="1" applyFont="1" applyBorder="1"/>
    <xf numFmtId="4" fontId="32" fillId="0" borderId="21" xfId="58" applyFont="1" applyBorder="1" applyAlignment="1">
      <alignment horizontal="left" wrapText="1"/>
    </xf>
    <xf numFmtId="3" fontId="17" fillId="0" borderId="21" xfId="74" applyNumberFormat="1" applyFont="1" applyBorder="1"/>
    <xf numFmtId="4" fontId="17" fillId="0" borderId="21" xfId="58" applyFont="1" applyBorder="1" applyAlignment="1">
      <alignment wrapText="1"/>
    </xf>
    <xf numFmtId="4" fontId="17" fillId="0" borderId="21" xfId="58" applyFont="1" applyBorder="1"/>
    <xf numFmtId="3" fontId="17" fillId="0" borderId="21" xfId="58" applyNumberFormat="1" applyBorder="1"/>
    <xf numFmtId="0" fontId="17" fillId="0" borderId="0" xfId="73"/>
    <xf numFmtId="0" fontId="17" fillId="0" borderId="0" xfId="73" applyFill="1"/>
    <xf numFmtId="0" fontId="33" fillId="0" borderId="0" xfId="71" applyFont="1"/>
    <xf numFmtId="0" fontId="17" fillId="0" borderId="0" xfId="71" applyFont="1" applyAlignment="1">
      <alignment horizontal="right"/>
    </xf>
    <xf numFmtId="0" fontId="17" fillId="0" borderId="0" xfId="71" applyFont="1" applyBorder="1" applyAlignment="1">
      <alignment horizontal="right"/>
    </xf>
    <xf numFmtId="0" fontId="33" fillId="0" borderId="0" xfId="71" applyFont="1" applyBorder="1"/>
    <xf numFmtId="0" fontId="17" fillId="0" borderId="0" xfId="71" applyFont="1" applyBorder="1"/>
    <xf numFmtId="0" fontId="17" fillId="0" borderId="0" xfId="71" applyFont="1" applyBorder="1" applyAlignment="1">
      <alignment wrapText="1"/>
    </xf>
    <xf numFmtId="0" fontId="2" fillId="0" borderId="0" xfId="72" applyFont="1" applyBorder="1" applyAlignment="1">
      <alignment horizontal="center" wrapText="1"/>
    </xf>
    <xf numFmtId="0" fontId="17" fillId="0" borderId="17" xfId="71" applyFont="1" applyBorder="1" applyAlignment="1">
      <alignment horizontal="center" wrapText="1"/>
    </xf>
    <xf numFmtId="0" fontId="17" fillId="0" borderId="19" xfId="71" applyFont="1" applyBorder="1" applyAlignment="1">
      <alignment horizontal="center"/>
    </xf>
    <xf numFmtId="0" fontId="17" fillId="0" borderId="17" xfId="71" applyFont="1" applyBorder="1" applyAlignment="1">
      <alignment horizontal="center"/>
    </xf>
    <xf numFmtId="0" fontId="17" fillId="0" borderId="0" xfId="71" applyFont="1" applyBorder="1" applyAlignment="1">
      <alignment horizontal="center"/>
    </xf>
    <xf numFmtId="0" fontId="17" fillId="0" borderId="18" xfId="71" applyFont="1" applyBorder="1"/>
    <xf numFmtId="4" fontId="17" fillId="0" borderId="0" xfId="76" applyNumberFormat="1" applyFont="1" applyBorder="1"/>
    <xf numFmtId="0" fontId="17" fillId="0" borderId="17" xfId="71" applyFont="1" applyBorder="1"/>
    <xf numFmtId="3" fontId="17" fillId="0" borderId="15" xfId="71" applyNumberFormat="1" applyFont="1" applyBorder="1"/>
    <xf numFmtId="4" fontId="17" fillId="0" borderId="15" xfId="76" applyNumberFormat="1" applyFont="1" applyBorder="1"/>
    <xf numFmtId="3" fontId="17" fillId="0" borderId="0" xfId="71" applyNumberFormat="1" applyFont="1"/>
    <xf numFmtId="4" fontId="32" fillId="0" borderId="21" xfId="58" quotePrefix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3" fontId="0" fillId="0" borderId="0" xfId="0" applyNumberFormat="1"/>
    <xf numFmtId="4" fontId="33" fillId="0" borderId="17" xfId="76" applyNumberFormat="1" applyFont="1" applyBorder="1" applyAlignment="1">
      <alignment horizontal="center"/>
    </xf>
    <xf numFmtId="3" fontId="0" fillId="0" borderId="17" xfId="0" applyNumberFormat="1" applyBorder="1"/>
    <xf numFmtId="4" fontId="32" fillId="0" borderId="0" xfId="58" applyFont="1" applyAlignment="1">
      <alignment horizontal="left"/>
    </xf>
    <xf numFmtId="0" fontId="17" fillId="0" borderId="0" xfId="77"/>
    <xf numFmtId="0" fontId="34" fillId="0" borderId="0" xfId="77" applyFont="1" applyAlignment="1">
      <alignment horizontal="right"/>
    </xf>
    <xf numFmtId="0" fontId="17" fillId="0" borderId="0" xfId="77" applyFont="1"/>
    <xf numFmtId="0" fontId="35" fillId="0" borderId="0" xfId="77" applyFont="1" applyAlignment="1">
      <alignment horizontal="centerContinuous"/>
    </xf>
    <xf numFmtId="0" fontId="36" fillId="0" borderId="0" xfId="77" applyFont="1" applyAlignment="1">
      <alignment horizontal="centerContinuous"/>
    </xf>
    <xf numFmtId="0" fontId="17" fillId="0" borderId="0" xfId="77" applyFont="1" applyAlignment="1">
      <alignment horizontal="centerContinuous"/>
    </xf>
    <xf numFmtId="0" fontId="17" fillId="0" borderId="0" xfId="77" applyAlignment="1">
      <alignment horizontal="centerContinuous"/>
    </xf>
    <xf numFmtId="0" fontId="37" fillId="0" borderId="0" xfId="77" applyFont="1" applyAlignment="1">
      <alignment horizontal="centerContinuous"/>
    </xf>
    <xf numFmtId="0" fontId="38" fillId="0" borderId="0" xfId="77" applyFont="1"/>
    <xf numFmtId="0" fontId="38" fillId="0" borderId="0" xfId="77" applyFont="1" applyAlignment="1">
      <alignment horizontal="right"/>
    </xf>
    <xf numFmtId="0" fontId="39" fillId="0" borderId="0" xfId="77" applyFont="1" applyAlignment="1">
      <alignment horizontal="right"/>
    </xf>
    <xf numFmtId="0" fontId="40" fillId="0" borderId="24" xfId="77" applyFont="1" applyBorder="1" applyAlignment="1">
      <alignment horizontal="center"/>
    </xf>
    <xf numFmtId="0" fontId="41" fillId="0" borderId="25" xfId="77" applyFont="1" applyBorder="1" applyAlignment="1">
      <alignment horizontal="centerContinuous"/>
    </xf>
    <xf numFmtId="0" fontId="41" fillId="0" borderId="26" xfId="77" applyFont="1" applyBorder="1" applyAlignment="1">
      <alignment horizontal="centerContinuous"/>
    </xf>
    <xf numFmtId="0" fontId="41" fillId="0" borderId="27" xfId="77" applyFont="1" applyBorder="1" applyAlignment="1">
      <alignment horizontal="centerContinuous"/>
    </xf>
    <xf numFmtId="0" fontId="41" fillId="0" borderId="28" xfId="77" applyFont="1" applyBorder="1" applyAlignment="1">
      <alignment horizontal="center"/>
    </xf>
    <xf numFmtId="0" fontId="40" fillId="0" borderId="28" xfId="77" applyFont="1" applyBorder="1" applyAlignment="1">
      <alignment horizontal="center"/>
    </xf>
    <xf numFmtId="0" fontId="40" fillId="0" borderId="29" xfId="77" applyFont="1" applyBorder="1" applyAlignment="1">
      <alignment horizontal="center"/>
    </xf>
    <xf numFmtId="0" fontId="41" fillId="0" borderId="30" xfId="77" applyFont="1" applyBorder="1" applyAlignment="1">
      <alignment horizontal="center"/>
    </xf>
    <xf numFmtId="0" fontId="41" fillId="0" borderId="31" xfId="77" applyFont="1" applyBorder="1"/>
    <xf numFmtId="0" fontId="41" fillId="0" borderId="12" xfId="77" applyFont="1" applyBorder="1" applyAlignment="1">
      <alignment horizontal="center"/>
    </xf>
    <xf numFmtId="0" fontId="41" fillId="0" borderId="32" xfId="77" applyFont="1" applyBorder="1" applyAlignment="1"/>
    <xf numFmtId="0" fontId="41" fillId="0" borderId="32" xfId="77" applyFont="1" applyBorder="1"/>
    <xf numFmtId="0" fontId="41" fillId="0" borderId="32" xfId="77" applyFont="1" applyBorder="1" applyAlignment="1">
      <alignment horizontal="center"/>
    </xf>
    <xf numFmtId="0" fontId="40" fillId="0" borderId="32" xfId="77" applyFont="1" applyBorder="1" applyAlignment="1">
      <alignment horizontal="center"/>
    </xf>
    <xf numFmtId="0" fontId="17" fillId="0" borderId="33" xfId="77" applyBorder="1" applyAlignment="1">
      <alignment horizontal="center"/>
    </xf>
    <xf numFmtId="0" fontId="41" fillId="0" borderId="30" xfId="77" applyFont="1" applyBorder="1"/>
    <xf numFmtId="0" fontId="41" fillId="0" borderId="32" xfId="77" applyFont="1" applyBorder="1" applyAlignment="1">
      <alignment horizontal="left"/>
    </xf>
    <xf numFmtId="0" fontId="41" fillId="0" borderId="33" xfId="77" applyFont="1" applyBorder="1"/>
    <xf numFmtId="0" fontId="39" fillId="0" borderId="32" xfId="77" applyFont="1" applyBorder="1" applyAlignment="1">
      <alignment horizontal="center"/>
    </xf>
    <xf numFmtId="0" fontId="41" fillId="0" borderId="34" xfId="77" applyFont="1" applyBorder="1"/>
    <xf numFmtId="0" fontId="41" fillId="0" borderId="35" xfId="77" applyFont="1" applyBorder="1"/>
    <xf numFmtId="0" fontId="41" fillId="0" borderId="36" xfId="77" applyFont="1" applyBorder="1" applyAlignment="1">
      <alignment horizontal="left"/>
    </xf>
    <xf numFmtId="0" fontId="41" fillId="0" borderId="36" xfId="77" applyFont="1" applyBorder="1"/>
    <xf numFmtId="0" fontId="40" fillId="0" borderId="36" xfId="77" applyFont="1" applyBorder="1" applyAlignment="1">
      <alignment horizontal="center"/>
    </xf>
    <xf numFmtId="0" fontId="39" fillId="0" borderId="36" xfId="77" applyFont="1" applyBorder="1" applyAlignment="1">
      <alignment horizontal="center"/>
    </xf>
    <xf numFmtId="0" fontId="32" fillId="0" borderId="36" xfId="77" applyFont="1" applyBorder="1" applyAlignment="1">
      <alignment horizontal="center"/>
    </xf>
    <xf numFmtId="0" fontId="17" fillId="0" borderId="37" xfId="77" applyBorder="1" applyAlignment="1">
      <alignment horizontal="center"/>
    </xf>
    <xf numFmtId="0" fontId="42" fillId="0" borderId="38" xfId="77" applyFont="1" applyBorder="1" applyAlignment="1">
      <alignment horizontal="center"/>
    </xf>
    <xf numFmtId="0" fontId="42" fillId="0" borderId="39" xfId="77" applyFont="1" applyBorder="1" applyAlignment="1">
      <alignment horizontal="center"/>
    </xf>
    <xf numFmtId="0" fontId="42" fillId="0" borderId="40" xfId="77" applyFont="1" applyBorder="1" applyAlignment="1">
      <alignment horizontal="center"/>
    </xf>
    <xf numFmtId="0" fontId="39" fillId="0" borderId="40" xfId="77" applyFont="1" applyBorder="1" applyAlignment="1">
      <alignment horizontal="center"/>
    </xf>
    <xf numFmtId="0" fontId="43" fillId="0" borderId="33" xfId="78" applyFont="1" applyBorder="1" applyAlignment="1">
      <alignment horizontal="center"/>
    </xf>
    <xf numFmtId="49" fontId="35" fillId="0" borderId="30" xfId="78" applyNumberFormat="1" applyFont="1" applyBorder="1" applyAlignment="1">
      <alignment horizontal="center"/>
    </xf>
    <xf numFmtId="49" fontId="35" fillId="0" borderId="31" xfId="78" applyNumberFormat="1" applyFont="1" applyBorder="1" applyAlignment="1">
      <alignment horizontal="center"/>
    </xf>
    <xf numFmtId="49" fontId="35" fillId="0" borderId="31" xfId="78" applyNumberFormat="1" applyFont="1" applyBorder="1" applyAlignment="1">
      <alignment horizontal="center" vertical="top"/>
    </xf>
    <xf numFmtId="0" fontId="37" fillId="0" borderId="32" xfId="78" applyFont="1" applyBorder="1" applyAlignment="1">
      <alignment horizontal="center"/>
    </xf>
    <xf numFmtId="0" fontId="35" fillId="0" borderId="32" xfId="78" applyFont="1" applyBorder="1" applyAlignment="1">
      <alignment horizontal="left"/>
    </xf>
    <xf numFmtId="41" fontId="35" fillId="0" borderId="32" xfId="78" applyNumberFormat="1" applyFont="1" applyBorder="1" applyAlignment="1"/>
    <xf numFmtId="41" fontId="43" fillId="0" borderId="32" xfId="78" applyNumberFormat="1" applyFont="1" applyBorder="1" applyAlignment="1"/>
    <xf numFmtId="43" fontId="35" fillId="0" borderId="32" xfId="77" applyNumberFormat="1" applyFont="1" applyBorder="1" applyAlignment="1"/>
    <xf numFmtId="0" fontId="44" fillId="0" borderId="33" xfId="78" applyFont="1" applyBorder="1" applyAlignment="1">
      <alignment horizontal="center"/>
    </xf>
    <xf numFmtId="0" fontId="34" fillId="0" borderId="30" xfId="78" applyFont="1" applyBorder="1"/>
    <xf numFmtId="49" fontId="44" fillId="0" borderId="31" xfId="78" applyNumberFormat="1" applyFont="1" applyBorder="1" applyAlignment="1">
      <alignment horizontal="center"/>
    </xf>
    <xf numFmtId="49" fontId="44" fillId="0" borderId="32" xfId="78" applyNumberFormat="1" applyFont="1" applyBorder="1" applyAlignment="1">
      <alignment horizontal="left"/>
    </xf>
    <xf numFmtId="0" fontId="44" fillId="0" borderId="32" xfId="78" applyFont="1" applyBorder="1" applyAlignment="1"/>
    <xf numFmtId="41" fontId="44" fillId="0" borderId="32" xfId="77" applyNumberFormat="1" applyFont="1" applyBorder="1" applyAlignment="1"/>
    <xf numFmtId="43" fontId="44" fillId="0" borderId="32" xfId="77" applyNumberFormat="1" applyFont="1" applyBorder="1" applyAlignment="1"/>
    <xf numFmtId="0" fontId="45" fillId="0" borderId="33" xfId="78" applyFont="1" applyBorder="1" applyAlignment="1">
      <alignment horizontal="center"/>
    </xf>
    <xf numFmtId="49" fontId="45" fillId="0" borderId="31" xfId="78" applyNumberFormat="1" applyFont="1" applyBorder="1" applyAlignment="1">
      <alignment horizontal="center"/>
    </xf>
    <xf numFmtId="49" fontId="45" fillId="0" borderId="32" xfId="78" applyNumberFormat="1" applyFont="1" applyBorder="1" applyAlignment="1">
      <alignment horizontal="left"/>
    </xf>
    <xf numFmtId="0" fontId="45" fillId="0" borderId="32" xfId="78" applyFont="1" applyBorder="1" applyAlignment="1"/>
    <xf numFmtId="41" fontId="45" fillId="0" borderId="32" xfId="77" applyNumberFormat="1" applyFont="1" applyBorder="1" applyAlignment="1"/>
    <xf numFmtId="43" fontId="45" fillId="0" borderId="32" xfId="77" applyNumberFormat="1" applyFont="1" applyBorder="1" applyAlignment="1"/>
    <xf numFmtId="0" fontId="39" fillId="0" borderId="33" xfId="78" applyFont="1" applyBorder="1" applyAlignment="1">
      <alignment horizontal="center"/>
    </xf>
    <xf numFmtId="0" fontId="42" fillId="0" borderId="30" xfId="77" applyFont="1" applyBorder="1"/>
    <xf numFmtId="0" fontId="42" fillId="0" borderId="31" xfId="77" applyFont="1" applyBorder="1"/>
    <xf numFmtId="0" fontId="42" fillId="0" borderId="31" xfId="77" applyFont="1" applyBorder="1" applyAlignment="1">
      <alignment horizontal="center"/>
    </xf>
    <xf numFmtId="49" fontId="42" fillId="0" borderId="32" xfId="77" applyNumberFormat="1" applyFont="1" applyBorder="1" applyAlignment="1">
      <alignment horizontal="center"/>
    </xf>
    <xf numFmtId="49" fontId="42" fillId="0" borderId="32" xfId="77" applyNumberFormat="1" applyFont="1" applyBorder="1" applyAlignment="1"/>
    <xf numFmtId="41" fontId="42" fillId="0" borderId="32" xfId="77" applyNumberFormat="1" applyFont="1" applyBorder="1" applyAlignment="1"/>
    <xf numFmtId="41" fontId="39" fillId="0" borderId="32" xfId="77" applyNumberFormat="1" applyFont="1" applyBorder="1" applyAlignment="1"/>
    <xf numFmtId="43" fontId="39" fillId="0" borderId="32" xfId="77" applyNumberFormat="1" applyFont="1" applyBorder="1" applyAlignment="1"/>
    <xf numFmtId="0" fontId="42" fillId="0" borderId="30" xfId="78" applyFont="1" applyBorder="1"/>
    <xf numFmtId="49" fontId="15" fillId="0" borderId="31" xfId="78" applyNumberFormat="1" applyFont="1" applyBorder="1" applyAlignment="1">
      <alignment horizontal="center"/>
    </xf>
    <xf numFmtId="49" fontId="15" fillId="0" borderId="32" xfId="78" applyNumberFormat="1" applyFont="1" applyBorder="1" applyAlignment="1">
      <alignment horizontal="left"/>
    </xf>
    <xf numFmtId="0" fontId="15" fillId="0" borderId="32" xfId="78" applyFont="1" applyBorder="1" applyAlignment="1"/>
    <xf numFmtId="41" fontId="15" fillId="0" borderId="32" xfId="77" applyNumberFormat="1" applyFont="1" applyFill="1" applyBorder="1" applyAlignment="1"/>
    <xf numFmtId="41" fontId="44" fillId="0" borderId="32" xfId="77" applyNumberFormat="1" applyFont="1" applyFill="1" applyBorder="1" applyAlignment="1"/>
    <xf numFmtId="49" fontId="15" fillId="0" borderId="31" xfId="78" applyNumberFormat="1" applyFont="1" applyFill="1" applyBorder="1" applyAlignment="1" applyProtection="1">
      <alignment horizontal="center"/>
      <protection locked="0"/>
    </xf>
    <xf numFmtId="49" fontId="15" fillId="0" borderId="32" xfId="78" applyNumberFormat="1" applyFont="1" applyBorder="1" applyAlignment="1">
      <alignment horizontal="center"/>
    </xf>
    <xf numFmtId="41" fontId="15" fillId="0" borderId="32" xfId="78" applyNumberFormat="1" applyFont="1" applyBorder="1" applyAlignment="1"/>
    <xf numFmtId="41" fontId="44" fillId="0" borderId="32" xfId="78" applyNumberFormat="1" applyFont="1" applyBorder="1" applyAlignment="1"/>
    <xf numFmtId="0" fontId="39" fillId="0" borderId="30" xfId="78" applyFont="1" applyBorder="1"/>
    <xf numFmtId="49" fontId="39" fillId="0" borderId="31" xfId="78" applyNumberFormat="1" applyFont="1" applyFill="1" applyBorder="1" applyAlignment="1" applyProtection="1">
      <alignment horizontal="center"/>
      <protection locked="0"/>
    </xf>
    <xf numFmtId="49" fontId="45" fillId="0" borderId="32" xfId="78" applyNumberFormat="1" applyFont="1" applyBorder="1" applyAlignment="1">
      <alignment horizontal="center"/>
    </xf>
    <xf numFmtId="41" fontId="45" fillId="0" borderId="32" xfId="78" applyNumberFormat="1" applyFont="1" applyBorder="1" applyAlignment="1"/>
    <xf numFmtId="49" fontId="39" fillId="0" borderId="0" xfId="78" applyNumberFormat="1" applyFont="1" applyFill="1" applyBorder="1" applyAlignment="1" applyProtection="1">
      <alignment horizontal="center"/>
      <protection locked="0"/>
    </xf>
    <xf numFmtId="1" fontId="17" fillId="0" borderId="18" xfId="77" applyNumberFormat="1" applyFont="1" applyFill="1" applyBorder="1" applyAlignment="1">
      <alignment horizontal="left" vertical="top" wrapText="1"/>
    </xf>
    <xf numFmtId="1" fontId="39" fillId="0" borderId="18" xfId="77" applyNumberFormat="1" applyFont="1" applyFill="1" applyBorder="1" applyAlignment="1">
      <alignment horizontal="center"/>
    </xf>
    <xf numFmtId="0" fontId="39" fillId="0" borderId="33" xfId="77" applyFont="1" applyBorder="1" applyAlignment="1"/>
    <xf numFmtId="41" fontId="39" fillId="0" borderId="32" xfId="78" applyNumberFormat="1" applyFont="1" applyBorder="1" applyAlignment="1"/>
    <xf numFmtId="49" fontId="46" fillId="0" borderId="0" xfId="78" applyNumberFormat="1" applyFont="1" applyBorder="1" applyAlignment="1">
      <alignment horizontal="center"/>
    </xf>
    <xf numFmtId="1" fontId="39" fillId="0" borderId="41" xfId="77" applyNumberFormat="1" applyFont="1" applyFill="1" applyBorder="1" applyAlignment="1">
      <alignment horizontal="center"/>
    </xf>
    <xf numFmtId="49" fontId="39" fillId="0" borderId="33" xfId="77" applyNumberFormat="1" applyFont="1" applyBorder="1" applyAlignment="1"/>
    <xf numFmtId="0" fontId="39" fillId="0" borderId="33" xfId="77" applyNumberFormat="1" applyFont="1" applyFill="1" applyBorder="1" applyAlignment="1">
      <alignment horizontal="left"/>
    </xf>
    <xf numFmtId="49" fontId="39" fillId="0" borderId="31" xfId="78" applyNumberFormat="1" applyFont="1" applyBorder="1" applyAlignment="1">
      <alignment horizontal="center"/>
    </xf>
    <xf numFmtId="49" fontId="39" fillId="0" borderId="32" xfId="78" applyNumberFormat="1" applyFont="1" applyBorder="1" applyAlignment="1">
      <alignment horizontal="center"/>
    </xf>
    <xf numFmtId="0" fontId="39" fillId="0" borderId="32" xfId="78" applyFont="1" applyBorder="1" applyAlignment="1"/>
    <xf numFmtId="49" fontId="39" fillId="0" borderId="32" xfId="77" applyNumberFormat="1" applyFont="1" applyBorder="1" applyAlignment="1"/>
    <xf numFmtId="49" fontId="39" fillId="0" borderId="0" xfId="78" applyNumberFormat="1" applyFont="1" applyBorder="1" applyAlignment="1">
      <alignment horizontal="center"/>
    </xf>
    <xf numFmtId="49" fontId="39" fillId="0" borderId="41" xfId="78" applyNumberFormat="1" applyFont="1" applyBorder="1" applyAlignment="1">
      <alignment horizontal="center"/>
    </xf>
    <xf numFmtId="0" fontId="39" fillId="0" borderId="32" xfId="77" applyFont="1" applyBorder="1" applyAlignment="1"/>
    <xf numFmtId="49" fontId="45" fillId="0" borderId="41" xfId="78" applyNumberFormat="1" applyFont="1" applyBorder="1" applyAlignment="1">
      <alignment horizontal="center"/>
    </xf>
    <xf numFmtId="43" fontId="42" fillId="0" borderId="32" xfId="77" applyNumberFormat="1" applyFont="1" applyBorder="1" applyAlignment="1"/>
    <xf numFmtId="49" fontId="45" fillId="0" borderId="0" xfId="78" applyNumberFormat="1" applyFont="1" applyBorder="1" applyAlignment="1">
      <alignment horizontal="center"/>
    </xf>
    <xf numFmtId="0" fontId="39" fillId="0" borderId="32" xfId="77" applyFont="1" applyFill="1" applyBorder="1" applyAlignment="1"/>
    <xf numFmtId="0" fontId="39" fillId="33" borderId="33" xfId="78" applyFont="1" applyFill="1" applyBorder="1" applyAlignment="1">
      <alignment horizontal="center"/>
    </xf>
    <xf numFmtId="0" fontId="39" fillId="33" borderId="30" xfId="78" applyFont="1" applyFill="1" applyBorder="1"/>
    <xf numFmtId="49" fontId="39" fillId="33" borderId="31" xfId="78" applyNumberFormat="1" applyFont="1" applyFill="1" applyBorder="1" applyAlignment="1" applyProtection="1">
      <alignment horizontal="center"/>
      <protection locked="0"/>
    </xf>
    <xf numFmtId="49" fontId="45" fillId="33" borderId="0" xfId="78" applyNumberFormat="1" applyFont="1" applyFill="1" applyBorder="1" applyAlignment="1">
      <alignment horizontal="center"/>
    </xf>
    <xf numFmtId="1" fontId="39" fillId="33" borderId="41" xfId="77" applyNumberFormat="1" applyFont="1" applyFill="1" applyBorder="1" applyAlignment="1">
      <alignment horizontal="center"/>
    </xf>
    <xf numFmtId="0" fontId="39" fillId="33" borderId="32" xfId="77" applyFont="1" applyFill="1" applyBorder="1" applyAlignment="1"/>
    <xf numFmtId="41" fontId="39" fillId="33" borderId="32" xfId="78" applyNumberFormat="1" applyFont="1" applyFill="1" applyBorder="1" applyAlignment="1"/>
    <xf numFmtId="43" fontId="42" fillId="33" borderId="32" xfId="77" applyNumberFormat="1" applyFont="1" applyFill="1" applyBorder="1" applyAlignment="1"/>
    <xf numFmtId="0" fontId="17" fillId="33" borderId="0" xfId="77" applyFill="1"/>
    <xf numFmtId="0" fontId="39" fillId="0" borderId="33" xfId="78" applyFont="1" applyFill="1" applyBorder="1" applyAlignment="1">
      <alignment horizontal="center"/>
    </xf>
    <xf numFmtId="0" fontId="39" fillId="0" borderId="30" xfId="78" applyFont="1" applyFill="1" applyBorder="1"/>
    <xf numFmtId="49" fontId="39" fillId="0" borderId="31" xfId="78" applyNumberFormat="1" applyFont="1" applyFill="1" applyBorder="1" applyAlignment="1">
      <alignment horizontal="center"/>
    </xf>
    <xf numFmtId="49" fontId="39" fillId="0" borderId="32" xfId="78" applyNumberFormat="1" applyFont="1" applyFill="1" applyBorder="1" applyAlignment="1">
      <alignment horizontal="center"/>
    </xf>
    <xf numFmtId="0" fontId="39" fillId="0" borderId="32" xfId="78" applyFont="1" applyFill="1" applyBorder="1" applyAlignment="1"/>
    <xf numFmtId="0" fontId="17" fillId="0" borderId="0" xfId="77" applyFill="1"/>
    <xf numFmtId="41" fontId="39" fillId="0" borderId="32" xfId="78" applyNumberFormat="1" applyFont="1" applyFill="1" applyBorder="1" applyAlignment="1"/>
    <xf numFmtId="49" fontId="39" fillId="33" borderId="31" xfId="78" applyNumberFormat="1" applyFont="1" applyFill="1" applyBorder="1" applyAlignment="1">
      <alignment horizontal="center"/>
    </xf>
    <xf numFmtId="49" fontId="39" fillId="33" borderId="32" xfId="78" applyNumberFormat="1" applyFont="1" applyFill="1" applyBorder="1" applyAlignment="1">
      <alignment horizontal="center"/>
    </xf>
    <xf numFmtId="0" fontId="39" fillId="33" borderId="32" xfId="78" applyFont="1" applyFill="1" applyBorder="1" applyAlignment="1"/>
    <xf numFmtId="0" fontId="17" fillId="0" borderId="42" xfId="77" applyBorder="1"/>
    <xf numFmtId="0" fontId="17" fillId="0" borderId="34" xfId="77" applyBorder="1" applyAlignment="1">
      <alignment wrapText="1"/>
    </xf>
    <xf numFmtId="0" fontId="17" fillId="0" borderId="35" xfId="77" applyBorder="1" applyAlignment="1">
      <alignment wrapText="1"/>
    </xf>
    <xf numFmtId="0" fontId="47" fillId="0" borderId="36" xfId="77" applyFont="1" applyBorder="1" applyAlignment="1">
      <alignment horizontal="left" wrapText="1"/>
    </xf>
    <xf numFmtId="0" fontId="47" fillId="0" borderId="36" xfId="77" applyFont="1" applyBorder="1" applyAlignment="1">
      <alignment wrapText="1"/>
    </xf>
    <xf numFmtId="41" fontId="17" fillId="0" borderId="36" xfId="77" applyNumberFormat="1" applyBorder="1" applyAlignment="1"/>
    <xf numFmtId="41" fontId="17" fillId="0" borderId="36" xfId="77" applyNumberFormat="1" applyFont="1" applyBorder="1" applyAlignment="1"/>
    <xf numFmtId="43" fontId="45" fillId="0" borderId="42" xfId="77" applyNumberFormat="1" applyFont="1" applyBorder="1" applyAlignment="1"/>
    <xf numFmtId="0" fontId="17" fillId="0" borderId="0" xfId="77" applyAlignment="1">
      <alignment wrapText="1"/>
    </xf>
    <xf numFmtId="0" fontId="2" fillId="0" borderId="0" xfId="79" applyFill="1"/>
    <xf numFmtId="0" fontId="48" fillId="0" borderId="0" xfId="69" applyFont="1" applyFill="1" applyBorder="1" applyAlignment="1">
      <alignment horizontal="centerContinuous"/>
    </xf>
    <xf numFmtId="0" fontId="2" fillId="0" borderId="0" xfId="69" applyFont="1" applyFill="1" applyBorder="1" applyAlignment="1">
      <alignment horizontal="centerContinuous"/>
    </xf>
    <xf numFmtId="0" fontId="2" fillId="0" borderId="0" xfId="69" applyFill="1" applyBorder="1" applyAlignment="1">
      <alignment horizontal="centerContinuous"/>
    </xf>
    <xf numFmtId="0" fontId="2" fillId="0" borderId="0" xfId="69"/>
    <xf numFmtId="0" fontId="50" fillId="0" borderId="0" xfId="79" applyFont="1" applyFill="1" applyBorder="1"/>
    <xf numFmtId="0" fontId="2" fillId="0" borderId="0" xfId="79" applyFill="1" applyBorder="1"/>
    <xf numFmtId="0" fontId="2" fillId="0" borderId="0" xfId="79" applyFont="1" applyFill="1" applyBorder="1"/>
    <xf numFmtId="0" fontId="2" fillId="0" borderId="0" xfId="69" applyFill="1" applyBorder="1" applyAlignment="1">
      <alignment horizontal="right"/>
    </xf>
    <xf numFmtId="49" fontId="51" fillId="0" borderId="37" xfId="79" applyNumberFormat="1" applyFont="1" applyFill="1" applyBorder="1" applyAlignment="1">
      <alignment horizontal="left"/>
    </xf>
    <xf numFmtId="49" fontId="51" fillId="0" borderId="37" xfId="79" applyNumberFormat="1" applyFont="1" applyFill="1" applyBorder="1" applyAlignment="1">
      <alignment horizontal="center"/>
    </xf>
    <xf numFmtId="49" fontId="52" fillId="0" borderId="33" xfId="79" applyNumberFormat="1" applyFont="1" applyFill="1" applyBorder="1" applyAlignment="1">
      <alignment horizontal="left"/>
    </xf>
    <xf numFmtId="167" fontId="2" fillId="0" borderId="33" xfId="79" applyNumberFormat="1" applyFont="1" applyFill="1" applyBorder="1"/>
    <xf numFmtId="49" fontId="2" fillId="0" borderId="33" xfId="79" applyNumberFormat="1" applyFill="1" applyBorder="1" applyAlignment="1">
      <alignment horizontal="left"/>
    </xf>
    <xf numFmtId="168" fontId="2" fillId="0" borderId="33" xfId="79" applyNumberFormat="1" applyFont="1" applyFill="1" applyBorder="1"/>
    <xf numFmtId="49" fontId="2" fillId="0" borderId="33" xfId="79" applyNumberFormat="1" applyFont="1" applyFill="1" applyBorder="1" applyAlignment="1">
      <alignment horizontal="left"/>
    </xf>
    <xf numFmtId="168" fontId="52" fillId="0" borderId="33" xfId="79" applyNumberFormat="1" applyFont="1" applyFill="1" applyBorder="1"/>
    <xf numFmtId="49" fontId="2" fillId="0" borderId="29" xfId="79" applyNumberFormat="1" applyFont="1" applyFill="1" applyBorder="1" applyAlignment="1">
      <alignment horizontal="left"/>
    </xf>
    <xf numFmtId="167" fontId="2" fillId="0" borderId="43" xfId="79" applyNumberFormat="1" applyFont="1" applyFill="1" applyBorder="1"/>
    <xf numFmtId="49" fontId="2" fillId="0" borderId="42" xfId="79" applyNumberFormat="1" applyFont="1" applyFill="1" applyBorder="1" applyAlignment="1">
      <alignment horizontal="left"/>
    </xf>
    <xf numFmtId="167" fontId="2" fillId="0" borderId="42" xfId="79" applyNumberFormat="1" applyFont="1" applyFill="1" applyBorder="1"/>
    <xf numFmtId="49" fontId="2" fillId="0" borderId="44" xfId="79" applyNumberFormat="1" applyFont="1" applyFill="1" applyBorder="1" applyAlignment="1">
      <alignment horizontal="left"/>
    </xf>
    <xf numFmtId="167" fontId="2" fillId="0" borderId="44" xfId="79" applyNumberFormat="1" applyFont="1" applyFill="1" applyBorder="1"/>
    <xf numFmtId="168" fontId="2" fillId="0" borderId="0" xfId="69" applyNumberFormat="1"/>
    <xf numFmtId="169" fontId="2" fillId="0" borderId="33" xfId="79" applyNumberFormat="1" applyFont="1" applyFill="1" applyBorder="1"/>
    <xf numFmtId="169" fontId="2" fillId="0" borderId="42" xfId="79" applyNumberFormat="1" applyFont="1" applyFill="1" applyBorder="1"/>
    <xf numFmtId="0" fontId="2" fillId="0" borderId="0" xfId="69" applyFont="1" applyFill="1"/>
    <xf numFmtId="0" fontId="2" fillId="0" borderId="12" xfId="72" applyFont="1" applyBorder="1" applyAlignment="1">
      <alignment horizontal="center" wrapText="1"/>
    </xf>
    <xf numFmtId="0" fontId="2" fillId="0" borderId="18" xfId="72" applyFont="1" applyBorder="1" applyAlignment="1">
      <alignment horizontal="center" wrapText="1"/>
    </xf>
    <xf numFmtId="0" fontId="2" fillId="0" borderId="21" xfId="72" applyFont="1" applyBorder="1" applyAlignment="1">
      <alignment horizontal="center" wrapText="1"/>
    </xf>
    <xf numFmtId="0" fontId="2" fillId="0" borderId="17" xfId="72" applyFont="1" applyBorder="1" applyAlignment="1">
      <alignment horizontal="center" wrapText="1"/>
    </xf>
    <xf numFmtId="4" fontId="32" fillId="0" borderId="0" xfId="58" applyFont="1" applyAlignment="1">
      <alignment horizontal="left"/>
    </xf>
    <xf numFmtId="4" fontId="32" fillId="0" borderId="12" xfId="58" applyFont="1" applyBorder="1" applyAlignment="1">
      <alignment horizontal="center"/>
    </xf>
    <xf numFmtId="4" fontId="32" fillId="0" borderId="18" xfId="58" applyFont="1" applyBorder="1" applyAlignment="1">
      <alignment horizontal="center"/>
    </xf>
    <xf numFmtId="4" fontId="32" fillId="0" borderId="21" xfId="58" applyFont="1" applyBorder="1" applyAlignment="1">
      <alignment horizontal="center"/>
    </xf>
    <xf numFmtId="4" fontId="32" fillId="0" borderId="12" xfId="58" applyFont="1" applyBorder="1" applyAlignment="1">
      <alignment horizontal="center" wrapText="1"/>
    </xf>
    <xf numFmtId="4" fontId="32" fillId="0" borderId="18" xfId="58" applyFont="1" applyBorder="1" applyAlignment="1">
      <alignment horizontal="center" wrapText="1"/>
    </xf>
    <xf numFmtId="4" fontId="32" fillId="0" borderId="21" xfId="58" applyFont="1" applyBorder="1" applyAlignment="1">
      <alignment horizontal="center" wrapText="1"/>
    </xf>
    <xf numFmtId="4" fontId="32" fillId="0" borderId="13" xfId="58" applyFont="1" applyBorder="1" applyAlignment="1">
      <alignment horizontal="center" wrapText="1"/>
    </xf>
    <xf numFmtId="4" fontId="32" fillId="0" borderId="14" xfId="58" applyFont="1" applyBorder="1" applyAlignment="1">
      <alignment horizontal="center" wrapText="1"/>
    </xf>
    <xf numFmtId="4" fontId="32" fillId="0" borderId="19" xfId="58" applyFont="1" applyBorder="1" applyAlignment="1">
      <alignment horizontal="center" wrapText="1"/>
    </xf>
    <xf numFmtId="4" fontId="32" fillId="0" borderId="20" xfId="58" applyFont="1" applyBorder="1" applyAlignment="1">
      <alignment horizontal="center" wrapText="1"/>
    </xf>
    <xf numFmtId="0" fontId="2" fillId="0" borderId="15" xfId="72" applyFont="1" applyBorder="1" applyAlignment="1">
      <alignment horizontal="center"/>
    </xf>
    <xf numFmtId="0" fontId="2" fillId="0" borderId="16" xfId="72" applyFont="1" applyBorder="1" applyAlignment="1">
      <alignment horizontal="center"/>
    </xf>
    <xf numFmtId="0" fontId="17" fillId="0" borderId="15" xfId="71" applyFont="1" applyBorder="1" applyAlignment="1">
      <alignment horizontal="center"/>
    </xf>
    <xf numFmtId="0" fontId="17" fillId="0" borderId="17" xfId="71" applyFont="1" applyBorder="1" applyAlignment="1">
      <alignment horizontal="center"/>
    </xf>
    <xf numFmtId="0" fontId="17" fillId="0" borderId="15" xfId="71" applyFont="1" applyBorder="1" applyAlignment="1">
      <alignment horizontal="center" wrapText="1"/>
    </xf>
    <xf numFmtId="0" fontId="17" fillId="0" borderId="23" xfId="71" applyFont="1" applyBorder="1" applyAlignment="1">
      <alignment horizontal="center" wrapText="1"/>
    </xf>
    <xf numFmtId="0" fontId="17" fillId="0" borderId="16" xfId="71" applyFont="1" applyBorder="1" applyAlignment="1">
      <alignment horizontal="center" wrapText="1"/>
    </xf>
    <xf numFmtId="0" fontId="17" fillId="0" borderId="18" xfId="71" applyFont="1" applyBorder="1" applyAlignment="1">
      <alignment horizontal="center" wrapText="1"/>
    </xf>
    <xf numFmtId="0" fontId="17" fillId="0" borderId="21" xfId="71" applyFont="1" applyBorder="1" applyAlignment="1">
      <alignment horizontal="center" wrapText="1"/>
    </xf>
    <xf numFmtId="0" fontId="17" fillId="0" borderId="13" xfId="71" applyFont="1" applyBorder="1" applyAlignment="1">
      <alignment horizontal="center" wrapText="1"/>
    </xf>
    <xf numFmtId="0" fontId="17" fillId="0" borderId="14" xfId="71" applyFont="1" applyBorder="1" applyAlignment="1">
      <alignment horizontal="center" wrapText="1"/>
    </xf>
    <xf numFmtId="0" fontId="17" fillId="0" borderId="19" xfId="71" applyFont="1" applyBorder="1" applyAlignment="1">
      <alignment horizontal="center" wrapText="1"/>
    </xf>
    <xf numFmtId="0" fontId="17" fillId="0" borderId="20" xfId="71" applyFont="1" applyBorder="1" applyAlignment="1">
      <alignment horizontal="center" wrapText="1"/>
    </xf>
    <xf numFmtId="0" fontId="2" fillId="0" borderId="21" xfId="72" applyFont="1" applyBorder="1" applyAlignment="1">
      <alignment horizontal="center"/>
    </xf>
    <xf numFmtId="0" fontId="2" fillId="0" borderId="19" xfId="72" applyFont="1" applyBorder="1" applyAlignment="1">
      <alignment horizontal="center" wrapText="1"/>
    </xf>
    <xf numFmtId="0" fontId="2" fillId="0" borderId="20" xfId="72" applyFont="1" applyBorder="1" applyAlignment="1">
      <alignment horizontal="center" wrapText="1"/>
    </xf>
  </cellXfs>
  <cellStyles count="80">
    <cellStyle name="20 % - zvýraznenie1" xfId="1" builtinId="30" customBuiltin="1"/>
    <cellStyle name="20 % - zvýraznenie1 2" xfId="60"/>
    <cellStyle name="20 % - zvýraznenie2" xfId="2" builtinId="34" customBuiltin="1"/>
    <cellStyle name="20 % - zvýraznenie2 2" xfId="61"/>
    <cellStyle name="20 % - zvýraznenie3" xfId="3" builtinId="38" customBuiltin="1"/>
    <cellStyle name="20 % - zvýraznenie3 2" xfId="62"/>
    <cellStyle name="20 % - zvýraznenie4" xfId="4" builtinId="42" customBuiltin="1"/>
    <cellStyle name="20 % - zvýraznenie4 2" xfId="63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3 2" xfId="64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3 2" xfId="65"/>
    <cellStyle name="60 % - zvýraznenie4" xfId="16" builtinId="44" customBuiltin="1"/>
    <cellStyle name="60 % - zvýraznenie4 2" xfId="66"/>
    <cellStyle name="60 % - zvýraznenie5" xfId="17" builtinId="48" customBuiltin="1"/>
    <cellStyle name="60 % - zvýraznenie6" xfId="18" builtinId="52" customBuiltin="1"/>
    <cellStyle name="60 % - zvýraznenie6 2" xfId="67"/>
    <cellStyle name="Akcia" xfId="19"/>
    <cellStyle name="Cena_Sk" xfId="20"/>
    <cellStyle name="Comma [0]" xfId="21"/>
    <cellStyle name="Currency [0]" xfId="22"/>
    <cellStyle name="Date" xfId="23"/>
    <cellStyle name="Dobrá" xfId="24" builtinId="26" customBuiltin="1"/>
    <cellStyle name="Fixed" xfId="25"/>
    <cellStyle name="Heading1" xfId="26"/>
    <cellStyle name="Heading2" xfId="27"/>
    <cellStyle name="Kontrolná bunka" xfId="28" builtinId="23" customBuiltin="1"/>
    <cellStyle name="Nadpis 1" xfId="29" builtinId="16" customBuiltin="1"/>
    <cellStyle name="Nadpis 2" xfId="30" builtinId="17" customBuiltin="1"/>
    <cellStyle name="Nadpis 3" xfId="31" builtinId="18" customBuiltin="1"/>
    <cellStyle name="Nadpis 4" xfId="32" builtinId="19" customBuiltin="1"/>
    <cellStyle name="Nazov" xfId="33"/>
    <cellStyle name="Neutrálna" xfId="34" builtinId="28" customBuiltin="1"/>
    <cellStyle name="Normal_Book1" xfId="35"/>
    <cellStyle name="Normálna" xfId="0" builtinId="0"/>
    <cellStyle name="Normálna 2" xfId="59"/>
    <cellStyle name="Normálna 2 2" xfId="70"/>
    <cellStyle name="Normálna 3" xfId="69"/>
    <cellStyle name="normálne_Garančné poistenie a poistenie v nezamestnanosti- výdavky r.2004-definitívna" xfId="58"/>
    <cellStyle name="normálne_Hárok1 2" xfId="79"/>
    <cellStyle name="normálne_mesačný a kvartálny rozpis rozpočtu na rok 2005" xfId="74"/>
    <cellStyle name="normálne_plnenie 2011" xfId="77"/>
    <cellStyle name="normálne_plnenie investície 2006" xfId="78"/>
    <cellStyle name="normálne_Prehľad o výdavkoch ZFGP I Q 2006" xfId="76"/>
    <cellStyle name="normálne_Prílohy do rozboru  - dávka v nezamestnanosti" xfId="73"/>
    <cellStyle name="normálne_Výdavky ZFNP 2007 - do správy" xfId="72"/>
    <cellStyle name="normálne_Vývojové rady výdavkov ZFPvN podľa pobočiek od roku 2005 - účtovníctvo" xfId="75"/>
    <cellStyle name="normálne_Zošit2" xfId="71"/>
    <cellStyle name="normální 2" xfId="36"/>
    <cellStyle name="normální_15.6.07 východ.+rozpočet 08-10" xfId="37"/>
    <cellStyle name="Popis" xfId="38"/>
    <cellStyle name="Poznámka" xfId="39" builtinId="10" customBuiltin="1"/>
    <cellStyle name="Poznámka 2" xfId="68"/>
    <cellStyle name="Prepojená bunka" xfId="40" builtinId="24" customBuiltin="1"/>
    <cellStyle name="ProductNo." xfId="41"/>
    <cellStyle name="Spolu" xfId="42" builtinId="25" customBuiltin="1"/>
    <cellStyle name="Text upozornenia" xfId="43" builtinId="11" customBuiltin="1"/>
    <cellStyle name="Titul" xfId="44" builtinId="15" customBuiltin="1"/>
    <cellStyle name="Total" xfId="45"/>
    <cellStyle name="Upozornenie" xfId="46"/>
    <cellStyle name="Vstup" xfId="47" builtinId="20" customBuiltin="1"/>
    <cellStyle name="Výpočet" xfId="48" builtinId="22" customBuiltin="1"/>
    <cellStyle name="Výstup" xfId="49" builtinId="21" customBuiltin="1"/>
    <cellStyle name="Vysvetľujúci text" xfId="50" builtinId="53" customBuiltin="1"/>
    <cellStyle name="Zlá" xfId="51" builtinId="27" customBuiltin="1"/>
    <cellStyle name="Zvýraznenie1" xfId="52" builtinId="29" customBuiltin="1"/>
    <cellStyle name="Zvýraznenie2" xfId="53" builtinId="33" customBuiltin="1"/>
    <cellStyle name="Zvýraznenie3" xfId="54" builtinId="37" customBuiltin="1"/>
    <cellStyle name="Zvýraznenie4" xfId="55" builtinId="41" customBuiltin="1"/>
    <cellStyle name="Zvýraznenie5" xfId="56" builtinId="45" customBuiltin="1"/>
    <cellStyle name="Zvýraznenie6" xfId="57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bert%20Pecha&#269;/Dokumenty/Excel%20III/moje/pokroc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ahaservice\materialy\Dokumenty\excel\cvic\TE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opas/priklady%20-%20Excel%20II/cvicne%20soubory/citlivostni%20analy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excel/cvic/TE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kumenty\excel\cvic\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Konting"/>
      <sheetName val="chyby"/>
      <sheetName val="Pole"/>
      <sheetName val="PodVS"/>
      <sheetName val="PodV1"/>
      <sheetName val="D-Funkce"/>
      <sheetName val="PodV2"/>
      <sheetName val="Hledání"/>
      <sheetName val="Zákl.Stat"/>
      <sheetName val="Hypotézy"/>
      <sheetName val="anova"/>
      <sheetName val="Regr. přímka"/>
      <sheetName val="Vícen. regrese"/>
      <sheetName val="Regr. parabola"/>
      <sheetName val="Scénář"/>
      <sheetName val="Pekař"/>
      <sheetName val="Doprava"/>
      <sheetName val="Hledání řešení"/>
      <sheetName val="Tabulka"/>
      <sheetName val="Kursy"/>
      <sheetName val="Novin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5">
          <cell r="E15">
            <v>3199930.7308359966</v>
          </cell>
        </row>
      </sheetData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Modul1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tabilita - zadání"/>
      <sheetName val="Rentabilita - řešení"/>
      <sheetName val="Budoucí hodnota - zadání"/>
      <sheetName val="Budoucí hodnota - řešení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topLeftCell="A4" workbookViewId="0">
      <selection activeCell="C29" sqref="C29"/>
    </sheetView>
  </sheetViews>
  <sheetFormatPr defaultColWidth="8" defaultRowHeight="12.75" x14ac:dyDescent="0.2"/>
  <cols>
    <col min="1" max="1" width="22.42578125" style="1" customWidth="1"/>
    <col min="2" max="2" width="12.28515625" style="1" customWidth="1"/>
    <col min="3" max="3" width="17.7109375" style="1" customWidth="1"/>
    <col min="4" max="4" width="13.42578125" style="1" customWidth="1"/>
    <col min="5" max="5" width="14.5703125" style="1" customWidth="1"/>
    <col min="6" max="6" width="9.7109375" style="1" customWidth="1"/>
    <col min="7" max="7" width="9.140625" style="2" customWidth="1"/>
    <col min="8" max="8" width="8" style="13" customWidth="1"/>
    <col min="9" max="9" width="8" style="1" customWidth="1"/>
    <col min="10" max="10" width="9.140625" customWidth="1"/>
    <col min="11" max="16384" width="8" style="1"/>
  </cols>
  <sheetData>
    <row r="1" spans="1:10" x14ac:dyDescent="0.2">
      <c r="H1" s="3"/>
    </row>
    <row r="3" spans="1:10" x14ac:dyDescent="0.2">
      <c r="H3" s="3"/>
    </row>
    <row r="4" spans="1:10" x14ac:dyDescent="0.2">
      <c r="B4" s="5"/>
      <c r="C4" s="5"/>
      <c r="D4" s="5"/>
      <c r="E4" s="5"/>
      <c r="F4" s="5"/>
      <c r="G4" s="6"/>
      <c r="H4" s="5"/>
      <c r="J4" s="3"/>
    </row>
    <row r="5" spans="1:10" x14ac:dyDescent="0.2">
      <c r="A5" s="233"/>
      <c r="B5" s="233"/>
      <c r="C5" s="233"/>
      <c r="D5" s="233"/>
      <c r="E5" s="233"/>
      <c r="F5" s="233"/>
      <c r="G5" s="233"/>
      <c r="H5" s="233"/>
    </row>
    <row r="6" spans="1:10" x14ac:dyDescent="0.2">
      <c r="A6" s="5" t="s">
        <v>311</v>
      </c>
      <c r="B6" s="66"/>
      <c r="C6" s="66"/>
      <c r="D6" s="66"/>
      <c r="E6" s="66"/>
      <c r="F6" s="66"/>
      <c r="G6" s="8"/>
      <c r="H6" s="66"/>
    </row>
    <row r="7" spans="1:10" x14ac:dyDescent="0.2">
      <c r="A7" s="9" t="s">
        <v>1</v>
      </c>
      <c r="B7" s="66"/>
      <c r="C7" s="66"/>
      <c r="D7" s="66"/>
      <c r="E7" s="66"/>
      <c r="F7" s="66"/>
      <c r="G7" s="8"/>
      <c r="H7" s="66"/>
    </row>
    <row r="8" spans="1:10" x14ac:dyDescent="0.2">
      <c r="A8" s="66"/>
      <c r="B8" s="66"/>
      <c r="C8" s="66"/>
      <c r="D8" s="66"/>
      <c r="E8" s="66"/>
      <c r="F8" s="66"/>
      <c r="G8" s="8"/>
      <c r="H8" s="66"/>
    </row>
    <row r="9" spans="1:10" ht="15.75" customHeight="1" x14ac:dyDescent="0.25">
      <c r="A9" s="10"/>
      <c r="B9" s="10"/>
      <c r="C9" s="10"/>
      <c r="D9" s="10"/>
      <c r="E9" s="10"/>
      <c r="F9" s="11"/>
      <c r="G9" s="12"/>
      <c r="J9" s="14" t="s">
        <v>2</v>
      </c>
    </row>
    <row r="10" spans="1:10" ht="14.25" customHeight="1" x14ac:dyDescent="0.2">
      <c r="A10" s="234" t="s">
        <v>3</v>
      </c>
      <c r="B10" s="237" t="s">
        <v>4</v>
      </c>
      <c r="C10" s="237" t="s">
        <v>5</v>
      </c>
      <c r="D10" s="240" t="s">
        <v>72</v>
      </c>
      <c r="E10" s="241"/>
      <c r="F10" s="244" t="s">
        <v>7</v>
      </c>
      <c r="G10" s="245"/>
      <c r="H10" s="229" t="s">
        <v>8</v>
      </c>
      <c r="I10" s="229" t="s">
        <v>9</v>
      </c>
      <c r="J10" s="232" t="s">
        <v>10</v>
      </c>
    </row>
    <row r="11" spans="1:10" ht="14.25" customHeight="1" x14ac:dyDescent="0.2">
      <c r="A11" s="235"/>
      <c r="B11" s="238"/>
      <c r="C11" s="238"/>
      <c r="D11" s="242"/>
      <c r="E11" s="243"/>
      <c r="F11" s="229" t="s">
        <v>11</v>
      </c>
      <c r="G11" s="229" t="s">
        <v>12</v>
      </c>
      <c r="H11" s="230"/>
      <c r="I11" s="230"/>
      <c r="J11" s="232"/>
    </row>
    <row r="12" spans="1:10" ht="14.25" customHeight="1" x14ac:dyDescent="0.2">
      <c r="A12" s="236"/>
      <c r="B12" s="239"/>
      <c r="C12" s="239"/>
      <c r="D12" s="61" t="s">
        <v>73</v>
      </c>
      <c r="E12" s="61" t="s">
        <v>74</v>
      </c>
      <c r="F12" s="231"/>
      <c r="G12" s="231"/>
      <c r="H12" s="231"/>
      <c r="I12" s="231"/>
      <c r="J12" s="232"/>
    </row>
    <row r="13" spans="1:10" x14ac:dyDescent="0.2">
      <c r="A13" s="16" t="s">
        <v>13</v>
      </c>
      <c r="B13" s="17">
        <v>1</v>
      </c>
      <c r="C13" s="17">
        <v>2</v>
      </c>
      <c r="D13" s="17">
        <v>3</v>
      </c>
      <c r="E13" s="17">
        <v>4</v>
      </c>
      <c r="F13" s="18">
        <v>5</v>
      </c>
      <c r="G13" s="19">
        <v>6</v>
      </c>
      <c r="H13" s="20">
        <v>7</v>
      </c>
      <c r="I13" s="62">
        <v>8</v>
      </c>
      <c r="J13" s="62">
        <v>9</v>
      </c>
    </row>
    <row r="14" spans="1:10" ht="18" customHeight="1" x14ac:dyDescent="0.2">
      <c r="A14" s="22" t="s">
        <v>14</v>
      </c>
      <c r="B14" s="23">
        <v>77344</v>
      </c>
      <c r="C14" s="24">
        <v>39656</v>
      </c>
      <c r="D14" s="23">
        <v>37374</v>
      </c>
      <c r="E14" s="63">
        <v>41968</v>
      </c>
      <c r="F14" s="26">
        <f>+E14-C14</f>
        <v>2312</v>
      </c>
      <c r="G14" s="27">
        <f>+E14-D14</f>
        <v>4594</v>
      </c>
      <c r="H14" s="28">
        <f t="shared" ref="H14:H51" si="0">+E14/B14*100</f>
        <v>54.261481175010339</v>
      </c>
      <c r="I14" s="28">
        <f t="shared" ref="I14:I53" si="1">+E14/C14*100</f>
        <v>105.83013919709501</v>
      </c>
      <c r="J14" s="29">
        <f t="shared" ref="J14:J53" si="2">+E14/D14*100</f>
        <v>112.29196767806498</v>
      </c>
    </row>
    <row r="15" spans="1:10" ht="18" customHeight="1" x14ac:dyDescent="0.2">
      <c r="A15" s="22" t="s">
        <v>15</v>
      </c>
      <c r="B15" s="23">
        <v>14189</v>
      </c>
      <c r="C15" s="24">
        <v>7559</v>
      </c>
      <c r="D15" s="23">
        <v>7318</v>
      </c>
      <c r="E15" s="30">
        <v>8076</v>
      </c>
      <c r="F15" s="26">
        <f t="shared" ref="F15:F50" si="3">+E15-C15</f>
        <v>517</v>
      </c>
      <c r="G15" s="27">
        <f t="shared" ref="G15:G50" si="4">+E15-D15</f>
        <v>758</v>
      </c>
      <c r="H15" s="28">
        <f t="shared" si="0"/>
        <v>56.917330326309113</v>
      </c>
      <c r="I15" s="28">
        <f t="shared" si="1"/>
        <v>106.83952903823257</v>
      </c>
      <c r="J15" s="31">
        <f t="shared" si="2"/>
        <v>110.35802131729982</v>
      </c>
    </row>
    <row r="16" spans="1:10" ht="18" customHeight="1" x14ac:dyDescent="0.2">
      <c r="A16" s="22" t="s">
        <v>16</v>
      </c>
      <c r="B16" s="23">
        <v>6629</v>
      </c>
      <c r="C16" s="24">
        <v>3470</v>
      </c>
      <c r="D16" s="23">
        <v>3442</v>
      </c>
      <c r="E16" s="30">
        <v>3540</v>
      </c>
      <c r="F16" s="26">
        <f t="shared" si="3"/>
        <v>70</v>
      </c>
      <c r="G16" s="27">
        <f t="shared" si="4"/>
        <v>98</v>
      </c>
      <c r="H16" s="28">
        <f t="shared" si="0"/>
        <v>53.401719716397643</v>
      </c>
      <c r="I16" s="28">
        <f t="shared" si="1"/>
        <v>102.01729106628241</v>
      </c>
      <c r="J16" s="31">
        <f t="shared" si="2"/>
        <v>102.84718187100523</v>
      </c>
    </row>
    <row r="17" spans="1:10" ht="18" customHeight="1" x14ac:dyDescent="0.2">
      <c r="A17" s="22" t="s">
        <v>17</v>
      </c>
      <c r="B17" s="23">
        <v>6487</v>
      </c>
      <c r="C17" s="24">
        <v>3628</v>
      </c>
      <c r="D17" s="23">
        <v>3533</v>
      </c>
      <c r="E17" s="30">
        <v>3453</v>
      </c>
      <c r="F17" s="26">
        <f t="shared" si="3"/>
        <v>-175</v>
      </c>
      <c r="G17" s="27">
        <f t="shared" si="4"/>
        <v>-80</v>
      </c>
      <c r="H17" s="28">
        <f t="shared" si="0"/>
        <v>53.229535995067053</v>
      </c>
      <c r="I17" s="28">
        <f t="shared" si="1"/>
        <v>95.176405733186328</v>
      </c>
      <c r="J17" s="31">
        <f t="shared" si="2"/>
        <v>97.735635437305405</v>
      </c>
    </row>
    <row r="18" spans="1:10" ht="18" customHeight="1" x14ac:dyDescent="0.2">
      <c r="A18" s="22" t="s">
        <v>18</v>
      </c>
      <c r="B18" s="23">
        <v>7031</v>
      </c>
      <c r="C18" s="24">
        <v>3762</v>
      </c>
      <c r="D18" s="23">
        <v>3655</v>
      </c>
      <c r="E18" s="30">
        <v>3884</v>
      </c>
      <c r="F18" s="26">
        <f t="shared" si="3"/>
        <v>122</v>
      </c>
      <c r="G18" s="27">
        <f t="shared" si="4"/>
        <v>229</v>
      </c>
      <c r="H18" s="28">
        <f t="shared" si="0"/>
        <v>55.2410752382307</v>
      </c>
      <c r="I18" s="28">
        <f t="shared" si="1"/>
        <v>103.24295587453483</v>
      </c>
      <c r="J18" s="31">
        <f t="shared" si="2"/>
        <v>106.26538987688099</v>
      </c>
    </row>
    <row r="19" spans="1:10" ht="18" customHeight="1" x14ac:dyDescent="0.2">
      <c r="A19" s="22" t="s">
        <v>19</v>
      </c>
      <c r="B19" s="23">
        <v>13231</v>
      </c>
      <c r="C19" s="24">
        <v>7002</v>
      </c>
      <c r="D19" s="23">
        <v>6726</v>
      </c>
      <c r="E19" s="30">
        <v>7289</v>
      </c>
      <c r="F19" s="26">
        <f t="shared" si="3"/>
        <v>287</v>
      </c>
      <c r="G19" s="27">
        <f t="shared" si="4"/>
        <v>563</v>
      </c>
      <c r="H19" s="28">
        <f t="shared" si="0"/>
        <v>55.090318192124556</v>
      </c>
      <c r="I19" s="28">
        <f t="shared" si="1"/>
        <v>104.09882890602684</v>
      </c>
      <c r="J19" s="31">
        <f t="shared" si="2"/>
        <v>108.3705025275052</v>
      </c>
    </row>
    <row r="20" spans="1:10" ht="18" customHeight="1" x14ac:dyDescent="0.2">
      <c r="A20" s="22" t="s">
        <v>20</v>
      </c>
      <c r="B20" s="23">
        <v>9301</v>
      </c>
      <c r="C20" s="24">
        <v>4723</v>
      </c>
      <c r="D20" s="23">
        <v>4595</v>
      </c>
      <c r="E20" s="30">
        <v>5337</v>
      </c>
      <c r="F20" s="26">
        <f t="shared" si="3"/>
        <v>614</v>
      </c>
      <c r="G20" s="27">
        <f t="shared" si="4"/>
        <v>742</v>
      </c>
      <c r="H20" s="28">
        <f t="shared" si="0"/>
        <v>57.380926782066446</v>
      </c>
      <c r="I20" s="28">
        <f t="shared" si="1"/>
        <v>113.00021172983273</v>
      </c>
      <c r="J20" s="31">
        <f t="shared" si="2"/>
        <v>116.14798694232861</v>
      </c>
    </row>
    <row r="21" spans="1:10" ht="18" customHeight="1" x14ac:dyDescent="0.2">
      <c r="A21" s="22" t="s">
        <v>21</v>
      </c>
      <c r="B21" s="23">
        <v>9512</v>
      </c>
      <c r="C21" s="24">
        <v>5014</v>
      </c>
      <c r="D21" s="23">
        <v>4921</v>
      </c>
      <c r="E21" s="30">
        <v>5034</v>
      </c>
      <c r="F21" s="26">
        <f t="shared" si="3"/>
        <v>20</v>
      </c>
      <c r="G21" s="27">
        <f t="shared" si="4"/>
        <v>113</v>
      </c>
      <c r="H21" s="28">
        <f t="shared" si="0"/>
        <v>52.922624053826752</v>
      </c>
      <c r="I21" s="28">
        <f t="shared" si="1"/>
        <v>100.39888312724372</v>
      </c>
      <c r="J21" s="31">
        <f t="shared" si="2"/>
        <v>102.29628124364967</v>
      </c>
    </row>
    <row r="22" spans="1:10" ht="18" customHeight="1" x14ac:dyDescent="0.2">
      <c r="A22" s="22" t="s">
        <v>22</v>
      </c>
      <c r="B22" s="23">
        <v>11243</v>
      </c>
      <c r="C22" s="24">
        <v>5977</v>
      </c>
      <c r="D22" s="23">
        <v>5800</v>
      </c>
      <c r="E22" s="30">
        <v>6358</v>
      </c>
      <c r="F22" s="26">
        <f t="shared" si="3"/>
        <v>381</v>
      </c>
      <c r="G22" s="27">
        <f t="shared" si="4"/>
        <v>558</v>
      </c>
      <c r="H22" s="28">
        <f t="shared" si="0"/>
        <v>56.550742684336917</v>
      </c>
      <c r="I22" s="28">
        <f t="shared" si="1"/>
        <v>106.37443533545256</v>
      </c>
      <c r="J22" s="31">
        <f t="shared" si="2"/>
        <v>109.62068965517243</v>
      </c>
    </row>
    <row r="23" spans="1:10" ht="18" customHeight="1" x14ac:dyDescent="0.2">
      <c r="A23" s="22" t="s">
        <v>23</v>
      </c>
      <c r="B23" s="23">
        <v>2909</v>
      </c>
      <c r="C23" s="24">
        <v>1587</v>
      </c>
      <c r="D23" s="23">
        <v>1529</v>
      </c>
      <c r="E23" s="30">
        <v>1460</v>
      </c>
      <c r="F23" s="26">
        <f t="shared" si="3"/>
        <v>-127</v>
      </c>
      <c r="G23" s="27">
        <f t="shared" si="4"/>
        <v>-69</v>
      </c>
      <c r="H23" s="28">
        <f t="shared" si="0"/>
        <v>50.189068408387762</v>
      </c>
      <c r="I23" s="28">
        <f t="shared" si="1"/>
        <v>91.997479521109014</v>
      </c>
      <c r="J23" s="31">
        <f t="shared" si="2"/>
        <v>95.487246566383249</v>
      </c>
    </row>
    <row r="24" spans="1:10" ht="18" customHeight="1" x14ac:dyDescent="0.2">
      <c r="A24" s="22" t="s">
        <v>24</v>
      </c>
      <c r="B24" s="23">
        <v>4973</v>
      </c>
      <c r="C24" s="24">
        <v>2627</v>
      </c>
      <c r="D24" s="23">
        <v>2591</v>
      </c>
      <c r="E24" s="30">
        <v>2770</v>
      </c>
      <c r="F24" s="26">
        <f t="shared" si="3"/>
        <v>143</v>
      </c>
      <c r="G24" s="27">
        <f t="shared" si="4"/>
        <v>179</v>
      </c>
      <c r="H24" s="28">
        <f t="shared" si="0"/>
        <v>55.70078423486828</v>
      </c>
      <c r="I24" s="28">
        <f t="shared" si="1"/>
        <v>105.44347164065474</v>
      </c>
      <c r="J24" s="31">
        <f t="shared" si="2"/>
        <v>106.9085295252798</v>
      </c>
    </row>
    <row r="25" spans="1:10" ht="18" customHeight="1" x14ac:dyDescent="0.2">
      <c r="A25" s="22" t="s">
        <v>25</v>
      </c>
      <c r="B25" s="23">
        <v>4829</v>
      </c>
      <c r="C25" s="24">
        <v>2472</v>
      </c>
      <c r="D25" s="23">
        <v>2417</v>
      </c>
      <c r="E25" s="30">
        <v>2729</v>
      </c>
      <c r="F25" s="26">
        <f t="shared" si="3"/>
        <v>257</v>
      </c>
      <c r="G25" s="27">
        <f t="shared" si="4"/>
        <v>312</v>
      </c>
      <c r="H25" s="28">
        <f t="shared" si="0"/>
        <v>56.512735556015734</v>
      </c>
      <c r="I25" s="28">
        <f t="shared" si="1"/>
        <v>110.39644012944984</v>
      </c>
      <c r="J25" s="31">
        <f t="shared" si="2"/>
        <v>112.90856433595367</v>
      </c>
    </row>
    <row r="26" spans="1:10" ht="18" customHeight="1" x14ac:dyDescent="0.2">
      <c r="A26" s="22" t="s">
        <v>26</v>
      </c>
      <c r="B26" s="23">
        <v>11788</v>
      </c>
      <c r="C26" s="24">
        <v>6433</v>
      </c>
      <c r="D26" s="23">
        <v>6350</v>
      </c>
      <c r="E26" s="30">
        <v>6825</v>
      </c>
      <c r="F26" s="26">
        <f t="shared" si="3"/>
        <v>392</v>
      </c>
      <c r="G26" s="27">
        <f t="shared" si="4"/>
        <v>475</v>
      </c>
      <c r="H26" s="28">
        <f t="shared" si="0"/>
        <v>57.897862232779097</v>
      </c>
      <c r="I26" s="28">
        <f t="shared" si="1"/>
        <v>106.0935799782372</v>
      </c>
      <c r="J26" s="31">
        <f t="shared" si="2"/>
        <v>107.48031496062993</v>
      </c>
    </row>
    <row r="27" spans="1:10" ht="18" customHeight="1" x14ac:dyDescent="0.2">
      <c r="A27" s="22" t="s">
        <v>27</v>
      </c>
      <c r="B27" s="23">
        <v>15405</v>
      </c>
      <c r="C27" s="24">
        <v>8117</v>
      </c>
      <c r="D27" s="23">
        <v>7839</v>
      </c>
      <c r="E27" s="30">
        <v>8628</v>
      </c>
      <c r="F27" s="26">
        <f t="shared" si="3"/>
        <v>511</v>
      </c>
      <c r="G27" s="27">
        <f t="shared" si="4"/>
        <v>789</v>
      </c>
      <c r="H27" s="28">
        <f t="shared" si="0"/>
        <v>56.007789678675756</v>
      </c>
      <c r="I27" s="28">
        <f t="shared" si="1"/>
        <v>106.29542934581741</v>
      </c>
      <c r="J27" s="31">
        <f t="shared" si="2"/>
        <v>110.06505931879067</v>
      </c>
    </row>
    <row r="28" spans="1:10" ht="18" customHeight="1" x14ac:dyDescent="0.2">
      <c r="A28" s="22" t="s">
        <v>28</v>
      </c>
      <c r="B28" s="23">
        <v>6712</v>
      </c>
      <c r="C28" s="24">
        <v>3673</v>
      </c>
      <c r="D28" s="23">
        <v>3606</v>
      </c>
      <c r="E28" s="30">
        <v>4051</v>
      </c>
      <c r="F28" s="26">
        <f t="shared" si="3"/>
        <v>378</v>
      </c>
      <c r="G28" s="27">
        <f t="shared" si="4"/>
        <v>445</v>
      </c>
      <c r="H28" s="28">
        <f t="shared" si="0"/>
        <v>60.354588796185936</v>
      </c>
      <c r="I28" s="28">
        <f t="shared" si="1"/>
        <v>110.29131500136128</v>
      </c>
      <c r="J28" s="31">
        <f t="shared" si="2"/>
        <v>112.34054353854685</v>
      </c>
    </row>
    <row r="29" spans="1:10" ht="18" customHeight="1" x14ac:dyDescent="0.2">
      <c r="A29" s="22" t="s">
        <v>29</v>
      </c>
      <c r="B29" s="23">
        <v>6989</v>
      </c>
      <c r="C29" s="24">
        <v>3688</v>
      </c>
      <c r="D29" s="23">
        <v>3538</v>
      </c>
      <c r="E29" s="30">
        <v>4105</v>
      </c>
      <c r="F29" s="26">
        <f t="shared" si="3"/>
        <v>417</v>
      </c>
      <c r="G29" s="27">
        <f t="shared" si="4"/>
        <v>567</v>
      </c>
      <c r="H29" s="28">
        <f t="shared" si="0"/>
        <v>58.735155243954786</v>
      </c>
      <c r="I29" s="28">
        <f t="shared" si="1"/>
        <v>111.30694143167028</v>
      </c>
      <c r="J29" s="31">
        <f t="shared" si="2"/>
        <v>116.02600339174676</v>
      </c>
    </row>
    <row r="30" spans="1:10" ht="18" customHeight="1" x14ac:dyDescent="0.2">
      <c r="A30" s="22" t="s">
        <v>30</v>
      </c>
      <c r="B30" s="23">
        <v>8184</v>
      </c>
      <c r="C30" s="24">
        <v>4420</v>
      </c>
      <c r="D30" s="23">
        <v>4289</v>
      </c>
      <c r="E30" s="30">
        <v>4959</v>
      </c>
      <c r="F30" s="26">
        <f t="shared" si="3"/>
        <v>539</v>
      </c>
      <c r="G30" s="27">
        <f t="shared" si="4"/>
        <v>670</v>
      </c>
      <c r="H30" s="28">
        <f t="shared" si="0"/>
        <v>60.593841642228739</v>
      </c>
      <c r="I30" s="28">
        <f t="shared" si="1"/>
        <v>112.1945701357466</v>
      </c>
      <c r="J30" s="31">
        <f t="shared" si="2"/>
        <v>115.62135695966427</v>
      </c>
    </row>
    <row r="31" spans="1:10" ht="18" customHeight="1" x14ac:dyDescent="0.2">
      <c r="A31" s="22" t="s">
        <v>31</v>
      </c>
      <c r="B31" s="23">
        <v>6335</v>
      </c>
      <c r="C31" s="24">
        <v>3300</v>
      </c>
      <c r="D31" s="23">
        <v>3195</v>
      </c>
      <c r="E31" s="30">
        <v>3436</v>
      </c>
      <c r="F31" s="26">
        <f t="shared" si="3"/>
        <v>136</v>
      </c>
      <c r="G31" s="27">
        <f t="shared" si="4"/>
        <v>241</v>
      </c>
      <c r="H31" s="28">
        <f t="shared" si="0"/>
        <v>54.238358326756121</v>
      </c>
      <c r="I31" s="28">
        <f t="shared" si="1"/>
        <v>104.12121212121212</v>
      </c>
      <c r="J31" s="31">
        <f t="shared" si="2"/>
        <v>107.54303599374022</v>
      </c>
    </row>
    <row r="32" spans="1:10" ht="18" customHeight="1" x14ac:dyDescent="0.2">
      <c r="A32" s="22" t="s">
        <v>32</v>
      </c>
      <c r="B32" s="23">
        <v>12552</v>
      </c>
      <c r="C32" s="24">
        <v>6589</v>
      </c>
      <c r="D32" s="23">
        <v>6388</v>
      </c>
      <c r="E32" s="30">
        <v>6797</v>
      </c>
      <c r="F32" s="26">
        <f t="shared" si="3"/>
        <v>208</v>
      </c>
      <c r="G32" s="27">
        <f t="shared" si="4"/>
        <v>409</v>
      </c>
      <c r="H32" s="28">
        <f t="shared" si="0"/>
        <v>54.150732950924152</v>
      </c>
      <c r="I32" s="28">
        <f t="shared" si="1"/>
        <v>103.15677644559113</v>
      </c>
      <c r="J32" s="31">
        <f t="shared" si="2"/>
        <v>106.40262993112086</v>
      </c>
    </row>
    <row r="33" spans="1:10" ht="18" customHeight="1" x14ac:dyDescent="0.2">
      <c r="A33" s="22" t="s">
        <v>33</v>
      </c>
      <c r="B33" s="23">
        <v>3484</v>
      </c>
      <c r="C33" s="24">
        <v>1830</v>
      </c>
      <c r="D33" s="23">
        <v>1784</v>
      </c>
      <c r="E33" s="30">
        <v>2067</v>
      </c>
      <c r="F33" s="26">
        <f t="shared" si="3"/>
        <v>237</v>
      </c>
      <c r="G33" s="27">
        <f t="shared" si="4"/>
        <v>283</v>
      </c>
      <c r="H33" s="28">
        <f t="shared" si="0"/>
        <v>59.328358208955223</v>
      </c>
      <c r="I33" s="28">
        <f t="shared" si="1"/>
        <v>112.95081967213115</v>
      </c>
      <c r="J33" s="31">
        <f t="shared" si="2"/>
        <v>115.86322869955157</v>
      </c>
    </row>
    <row r="34" spans="1:10" ht="18" customHeight="1" x14ac:dyDescent="0.2">
      <c r="A34" s="22" t="s">
        <v>34</v>
      </c>
      <c r="B34" s="23">
        <v>2194</v>
      </c>
      <c r="C34" s="24">
        <v>1161</v>
      </c>
      <c r="D34" s="23">
        <v>1138</v>
      </c>
      <c r="E34" s="30">
        <v>1144</v>
      </c>
      <c r="F34" s="26">
        <f t="shared" si="3"/>
        <v>-17</v>
      </c>
      <c r="G34" s="27">
        <f t="shared" si="4"/>
        <v>6</v>
      </c>
      <c r="H34" s="28">
        <f t="shared" si="0"/>
        <v>52.142206016408387</v>
      </c>
      <c r="I34" s="28">
        <f t="shared" si="1"/>
        <v>98.535745047372956</v>
      </c>
      <c r="J34" s="31">
        <f t="shared" si="2"/>
        <v>100.52724077328648</v>
      </c>
    </row>
    <row r="35" spans="1:10" ht="18" customHeight="1" x14ac:dyDescent="0.2">
      <c r="A35" s="22" t="s">
        <v>35</v>
      </c>
      <c r="B35" s="23">
        <v>1378</v>
      </c>
      <c r="C35" s="24">
        <v>742</v>
      </c>
      <c r="D35" s="23">
        <v>741</v>
      </c>
      <c r="E35" s="30">
        <v>799</v>
      </c>
      <c r="F35" s="26">
        <f t="shared" si="3"/>
        <v>57</v>
      </c>
      <c r="G35" s="27">
        <f t="shared" si="4"/>
        <v>58</v>
      </c>
      <c r="H35" s="28">
        <f t="shared" si="0"/>
        <v>57.982583454281567</v>
      </c>
      <c r="I35" s="28">
        <f t="shared" si="1"/>
        <v>107.68194070080864</v>
      </c>
      <c r="J35" s="31">
        <f t="shared" si="2"/>
        <v>107.82726045883942</v>
      </c>
    </row>
    <row r="36" spans="1:10" ht="18" customHeight="1" x14ac:dyDescent="0.2">
      <c r="A36" s="22" t="s">
        <v>36</v>
      </c>
      <c r="B36" s="23">
        <v>5902</v>
      </c>
      <c r="C36" s="24">
        <v>3104</v>
      </c>
      <c r="D36" s="23">
        <v>3021</v>
      </c>
      <c r="E36" s="30">
        <v>3199</v>
      </c>
      <c r="F36" s="26">
        <f t="shared" si="3"/>
        <v>95</v>
      </c>
      <c r="G36" s="27">
        <f t="shared" si="4"/>
        <v>178</v>
      </c>
      <c r="H36" s="28">
        <f t="shared" si="0"/>
        <v>54.201965435445608</v>
      </c>
      <c r="I36" s="28">
        <f t="shared" si="1"/>
        <v>103.06056701030928</v>
      </c>
      <c r="J36" s="31">
        <f t="shared" si="2"/>
        <v>105.8920887123469</v>
      </c>
    </row>
    <row r="37" spans="1:10" ht="18" customHeight="1" x14ac:dyDescent="0.2">
      <c r="A37" s="22" t="s">
        <v>37</v>
      </c>
      <c r="B37" s="23">
        <v>2923</v>
      </c>
      <c r="C37" s="24">
        <v>1462</v>
      </c>
      <c r="D37" s="23">
        <v>1408</v>
      </c>
      <c r="E37" s="30">
        <v>1567</v>
      </c>
      <c r="F37" s="26">
        <f t="shared" si="3"/>
        <v>105</v>
      </c>
      <c r="G37" s="27">
        <f t="shared" si="4"/>
        <v>159</v>
      </c>
      <c r="H37" s="28">
        <f t="shared" si="0"/>
        <v>53.609305508039682</v>
      </c>
      <c r="I37" s="28">
        <f t="shared" si="1"/>
        <v>107.18194254445964</v>
      </c>
      <c r="J37" s="31">
        <f t="shared" si="2"/>
        <v>111.29261363636364</v>
      </c>
    </row>
    <row r="38" spans="1:10" ht="18" customHeight="1" x14ac:dyDescent="0.2">
      <c r="A38" s="22" t="s">
        <v>38</v>
      </c>
      <c r="B38" s="23">
        <v>15532</v>
      </c>
      <c r="C38" s="24">
        <v>8358</v>
      </c>
      <c r="D38" s="23">
        <v>8156</v>
      </c>
      <c r="E38" s="30">
        <v>9721</v>
      </c>
      <c r="F38" s="26">
        <f t="shared" si="3"/>
        <v>1363</v>
      </c>
      <c r="G38" s="27">
        <f t="shared" si="4"/>
        <v>1565</v>
      </c>
      <c r="H38" s="28">
        <f t="shared" si="0"/>
        <v>62.586917331959825</v>
      </c>
      <c r="I38" s="28">
        <f t="shared" si="1"/>
        <v>116.30772912179947</v>
      </c>
      <c r="J38" s="31">
        <f t="shared" si="2"/>
        <v>119.18832761157429</v>
      </c>
    </row>
    <row r="39" spans="1:10" ht="18" customHeight="1" x14ac:dyDescent="0.2">
      <c r="A39" s="22" t="s">
        <v>39</v>
      </c>
      <c r="B39" s="23">
        <v>4314</v>
      </c>
      <c r="C39" s="24">
        <v>2258</v>
      </c>
      <c r="D39" s="23">
        <v>2210</v>
      </c>
      <c r="E39" s="30">
        <v>2922</v>
      </c>
      <c r="F39" s="26">
        <f t="shared" si="3"/>
        <v>664</v>
      </c>
      <c r="G39" s="27">
        <f t="shared" si="4"/>
        <v>712</v>
      </c>
      <c r="H39" s="28">
        <f t="shared" si="0"/>
        <v>67.73296244784423</v>
      </c>
      <c r="I39" s="28">
        <f t="shared" si="1"/>
        <v>129.40655447298494</v>
      </c>
      <c r="J39" s="31">
        <f t="shared" si="2"/>
        <v>132.21719457013575</v>
      </c>
    </row>
    <row r="40" spans="1:10" ht="18" customHeight="1" x14ac:dyDescent="0.2">
      <c r="A40" s="22" t="s">
        <v>40</v>
      </c>
      <c r="B40" s="23">
        <v>5257</v>
      </c>
      <c r="C40" s="24">
        <v>2822</v>
      </c>
      <c r="D40" s="23">
        <v>2805</v>
      </c>
      <c r="E40" s="30">
        <v>2967</v>
      </c>
      <c r="F40" s="26">
        <f t="shared" si="3"/>
        <v>145</v>
      </c>
      <c r="G40" s="27">
        <f t="shared" si="4"/>
        <v>162</v>
      </c>
      <c r="H40" s="28">
        <f t="shared" si="0"/>
        <v>56.43903366939319</v>
      </c>
      <c r="I40" s="28">
        <f t="shared" si="1"/>
        <v>105.13819985825657</v>
      </c>
      <c r="J40" s="31">
        <f t="shared" si="2"/>
        <v>105.77540106951872</v>
      </c>
    </row>
    <row r="41" spans="1:10" ht="18" customHeight="1" x14ac:dyDescent="0.2">
      <c r="A41" s="22" t="s">
        <v>41</v>
      </c>
      <c r="B41" s="23">
        <v>12662</v>
      </c>
      <c r="C41" s="24">
        <v>6826</v>
      </c>
      <c r="D41" s="23">
        <v>6739</v>
      </c>
      <c r="E41" s="30">
        <v>7447</v>
      </c>
      <c r="F41" s="26">
        <f t="shared" si="3"/>
        <v>621</v>
      </c>
      <c r="G41" s="27">
        <f t="shared" si="4"/>
        <v>708</v>
      </c>
      <c r="H41" s="28">
        <f t="shared" si="0"/>
        <v>58.813773495498346</v>
      </c>
      <c r="I41" s="28">
        <f t="shared" si="1"/>
        <v>109.09756812188691</v>
      </c>
      <c r="J41" s="31">
        <f t="shared" si="2"/>
        <v>110.50600979373795</v>
      </c>
    </row>
    <row r="42" spans="1:10" ht="18" customHeight="1" x14ac:dyDescent="0.2">
      <c r="A42" s="22" t="s">
        <v>42</v>
      </c>
      <c r="B42" s="23">
        <v>5800</v>
      </c>
      <c r="C42" s="24">
        <v>3365</v>
      </c>
      <c r="D42" s="23">
        <v>3342</v>
      </c>
      <c r="E42" s="30">
        <v>3512</v>
      </c>
      <c r="F42" s="26">
        <f t="shared" si="3"/>
        <v>147</v>
      </c>
      <c r="G42" s="27">
        <f t="shared" si="4"/>
        <v>170</v>
      </c>
      <c r="H42" s="28">
        <f t="shared" si="0"/>
        <v>60.551724137931039</v>
      </c>
      <c r="I42" s="28">
        <f t="shared" si="1"/>
        <v>104.36849925705796</v>
      </c>
      <c r="J42" s="31">
        <f t="shared" si="2"/>
        <v>105.08677438659487</v>
      </c>
    </row>
    <row r="43" spans="1:10" ht="18" customHeight="1" x14ac:dyDescent="0.2">
      <c r="A43" s="22" t="s">
        <v>43</v>
      </c>
      <c r="B43" s="23">
        <v>3777</v>
      </c>
      <c r="C43" s="24">
        <v>2007</v>
      </c>
      <c r="D43" s="23">
        <v>1990</v>
      </c>
      <c r="E43" s="30">
        <v>3114</v>
      </c>
      <c r="F43" s="26">
        <f t="shared" si="3"/>
        <v>1107</v>
      </c>
      <c r="G43" s="27">
        <f t="shared" si="4"/>
        <v>1124</v>
      </c>
      <c r="H43" s="28">
        <f t="shared" si="0"/>
        <v>82.446386020651303</v>
      </c>
      <c r="I43" s="28">
        <f t="shared" si="1"/>
        <v>155.15695067264573</v>
      </c>
      <c r="J43" s="31">
        <f t="shared" si="2"/>
        <v>156.4824120603015</v>
      </c>
    </row>
    <row r="44" spans="1:10" ht="18" customHeight="1" x14ac:dyDescent="0.2">
      <c r="A44" s="22" t="s">
        <v>44</v>
      </c>
      <c r="B44" s="23">
        <v>5511</v>
      </c>
      <c r="C44" s="24">
        <v>2956</v>
      </c>
      <c r="D44" s="23">
        <v>2950</v>
      </c>
      <c r="E44" s="30">
        <v>3766</v>
      </c>
      <c r="F44" s="26">
        <f t="shared" si="3"/>
        <v>810</v>
      </c>
      <c r="G44" s="27">
        <f t="shared" si="4"/>
        <v>816</v>
      </c>
      <c r="H44" s="28">
        <f t="shared" si="0"/>
        <v>68.336055162402459</v>
      </c>
      <c r="I44" s="28">
        <f t="shared" si="1"/>
        <v>127.40189445196211</v>
      </c>
      <c r="J44" s="31">
        <f t="shared" si="2"/>
        <v>127.66101694915255</v>
      </c>
    </row>
    <row r="45" spans="1:10" ht="18" customHeight="1" x14ac:dyDescent="0.2">
      <c r="A45" s="22" t="s">
        <v>45</v>
      </c>
      <c r="B45" s="23">
        <v>19964</v>
      </c>
      <c r="C45" s="24">
        <v>10333</v>
      </c>
      <c r="D45" s="23">
        <v>10051</v>
      </c>
      <c r="E45" s="30">
        <v>11009</v>
      </c>
      <c r="F45" s="26">
        <f t="shared" si="3"/>
        <v>676</v>
      </c>
      <c r="G45" s="27">
        <f t="shared" si="4"/>
        <v>958</v>
      </c>
      <c r="H45" s="28">
        <f t="shared" si="0"/>
        <v>55.144259667401322</v>
      </c>
      <c r="I45" s="28">
        <f t="shared" si="1"/>
        <v>106.54214652085552</v>
      </c>
      <c r="J45" s="31">
        <f t="shared" si="2"/>
        <v>109.5313899114516</v>
      </c>
    </row>
    <row r="46" spans="1:10" ht="18" customHeight="1" x14ac:dyDescent="0.2">
      <c r="A46" s="22" t="s">
        <v>46</v>
      </c>
      <c r="B46" s="23">
        <v>2617</v>
      </c>
      <c r="C46" s="24">
        <v>1346</v>
      </c>
      <c r="D46" s="23">
        <v>1311</v>
      </c>
      <c r="E46" s="30">
        <v>1610</v>
      </c>
      <c r="F46" s="26">
        <f t="shared" si="3"/>
        <v>264</v>
      </c>
      <c r="G46" s="27">
        <f t="shared" si="4"/>
        <v>299</v>
      </c>
      <c r="H46" s="28">
        <f t="shared" si="0"/>
        <v>61.520825372564005</v>
      </c>
      <c r="I46" s="28">
        <f t="shared" si="1"/>
        <v>119.61367013372957</v>
      </c>
      <c r="J46" s="31">
        <f t="shared" si="2"/>
        <v>122.80701754385966</v>
      </c>
    </row>
    <row r="47" spans="1:10" ht="18" customHeight="1" x14ac:dyDescent="0.2">
      <c r="A47" s="22" t="s">
        <v>47</v>
      </c>
      <c r="B47" s="23">
        <v>8410</v>
      </c>
      <c r="C47" s="24">
        <v>4442</v>
      </c>
      <c r="D47" s="23">
        <v>4435</v>
      </c>
      <c r="E47" s="30">
        <v>5119</v>
      </c>
      <c r="F47" s="26">
        <f t="shared" si="3"/>
        <v>677</v>
      </c>
      <c r="G47" s="27">
        <f t="shared" si="4"/>
        <v>684</v>
      </c>
      <c r="H47" s="28">
        <f t="shared" si="0"/>
        <v>60.868014268727713</v>
      </c>
      <c r="I47" s="28">
        <f t="shared" si="1"/>
        <v>115.24088248536695</v>
      </c>
      <c r="J47" s="31">
        <f t="shared" si="2"/>
        <v>115.4227733934611</v>
      </c>
    </row>
    <row r="48" spans="1:10" ht="18" customHeight="1" x14ac:dyDescent="0.2">
      <c r="A48" s="22" t="s">
        <v>48</v>
      </c>
      <c r="B48" s="23">
        <v>2150</v>
      </c>
      <c r="C48" s="24">
        <v>1112</v>
      </c>
      <c r="D48" s="23">
        <v>1068</v>
      </c>
      <c r="E48" s="30">
        <v>1210</v>
      </c>
      <c r="F48" s="26">
        <f t="shared" si="3"/>
        <v>98</v>
      </c>
      <c r="G48" s="27">
        <f t="shared" si="4"/>
        <v>142</v>
      </c>
      <c r="H48" s="28">
        <f t="shared" si="0"/>
        <v>56.279069767441861</v>
      </c>
      <c r="I48" s="28">
        <f t="shared" si="1"/>
        <v>108.81294964028775</v>
      </c>
      <c r="J48" s="31">
        <f t="shared" si="2"/>
        <v>113.29588014981273</v>
      </c>
    </row>
    <row r="49" spans="1:10" ht="18" customHeight="1" x14ac:dyDescent="0.2">
      <c r="A49" s="22" t="s">
        <v>49</v>
      </c>
      <c r="B49" s="23">
        <v>8749</v>
      </c>
      <c r="C49" s="24">
        <v>4757</v>
      </c>
      <c r="D49" s="23">
        <v>4698</v>
      </c>
      <c r="E49" s="30">
        <v>5422</v>
      </c>
      <c r="F49" s="26">
        <f t="shared" si="3"/>
        <v>665</v>
      </c>
      <c r="G49" s="27">
        <f t="shared" si="4"/>
        <v>724</v>
      </c>
      <c r="H49" s="28">
        <f t="shared" si="0"/>
        <v>61.972796891073266</v>
      </c>
      <c r="I49" s="28">
        <f t="shared" si="1"/>
        <v>113.97939878074416</v>
      </c>
      <c r="J49" s="31">
        <f t="shared" si="2"/>
        <v>115.41081311196253</v>
      </c>
    </row>
    <row r="50" spans="1:10" ht="18" customHeight="1" x14ac:dyDescent="0.2">
      <c r="A50" s="22" t="s">
        <v>50</v>
      </c>
      <c r="B50" s="23">
        <v>2254</v>
      </c>
      <c r="C50" s="24">
        <v>1218</v>
      </c>
      <c r="D50" s="23">
        <v>1183</v>
      </c>
      <c r="E50" s="30">
        <v>1338</v>
      </c>
      <c r="F50" s="26">
        <f t="shared" si="3"/>
        <v>120</v>
      </c>
      <c r="G50" s="27">
        <f t="shared" si="4"/>
        <v>155</v>
      </c>
      <c r="H50" s="28">
        <f t="shared" si="0"/>
        <v>59.361135758651287</v>
      </c>
      <c r="I50" s="28">
        <f t="shared" si="1"/>
        <v>109.85221674876848</v>
      </c>
      <c r="J50" s="31">
        <f t="shared" si="2"/>
        <v>113.10228233305158</v>
      </c>
    </row>
    <row r="51" spans="1:10" ht="18" customHeight="1" x14ac:dyDescent="0.2">
      <c r="A51" s="32" t="s">
        <v>51</v>
      </c>
      <c r="B51" s="33">
        <f>SUM(B14:B50)</f>
        <v>348521</v>
      </c>
      <c r="C51" s="33">
        <f>SUM(C14:C50)</f>
        <v>183796</v>
      </c>
      <c r="D51" s="33">
        <f>SUM(D14:D50)</f>
        <v>178136</v>
      </c>
      <c r="E51" s="33">
        <f>SUM(E14:E50)</f>
        <v>198632</v>
      </c>
      <c r="F51" s="34">
        <f>+E51-C51</f>
        <v>14836</v>
      </c>
      <c r="G51" s="35">
        <f>+E51-D51</f>
        <v>20496</v>
      </c>
      <c r="H51" s="36">
        <f t="shared" si="0"/>
        <v>56.992835438897515</v>
      </c>
      <c r="I51" s="36">
        <f t="shared" si="1"/>
        <v>108.07199286165097</v>
      </c>
      <c r="J51" s="36">
        <f t="shared" si="2"/>
        <v>111.50581578120089</v>
      </c>
    </row>
    <row r="52" spans="1:10" ht="18" customHeight="1" x14ac:dyDescent="0.2">
      <c r="A52" s="37" t="s">
        <v>52</v>
      </c>
      <c r="B52" s="38">
        <v>0</v>
      </c>
      <c r="C52" s="38">
        <v>0</v>
      </c>
      <c r="D52" s="38">
        <v>-5</v>
      </c>
      <c r="E52" s="38">
        <v>-2</v>
      </c>
      <c r="F52" s="34">
        <f>+E52-C52</f>
        <v>-2</v>
      </c>
      <c r="G52" s="35">
        <f>+E52-D52</f>
        <v>3</v>
      </c>
      <c r="H52" s="36">
        <v>0</v>
      </c>
      <c r="I52" s="36">
        <v>0</v>
      </c>
      <c r="J52" s="36">
        <v>0</v>
      </c>
    </row>
    <row r="53" spans="1:10" ht="19.5" customHeight="1" x14ac:dyDescent="0.2">
      <c r="A53" s="40" t="s">
        <v>312</v>
      </c>
      <c r="B53" s="41">
        <f>+B51+B52</f>
        <v>348521</v>
      </c>
      <c r="C53" s="41">
        <f>+C51+C52</f>
        <v>183796</v>
      </c>
      <c r="D53" s="41">
        <f>+D51+D52</f>
        <v>178131</v>
      </c>
      <c r="E53" s="41">
        <f>+E51+E52</f>
        <v>198630</v>
      </c>
      <c r="F53" s="34">
        <f>+E53-C53</f>
        <v>14834</v>
      </c>
      <c r="G53" s="35">
        <f>+E53-D53</f>
        <v>20499</v>
      </c>
      <c r="H53" s="36">
        <f>+E53/B53*100</f>
        <v>56.992261585385094</v>
      </c>
      <c r="I53" s="36">
        <f t="shared" si="1"/>
        <v>108.07090469868767</v>
      </c>
      <c r="J53" s="36">
        <f t="shared" si="2"/>
        <v>111.50782289438672</v>
      </c>
    </row>
    <row r="54" spans="1:10" x14ac:dyDescent="0.2">
      <c r="A54" s="42"/>
      <c r="B54" s="42"/>
      <c r="C54" s="42"/>
      <c r="D54" s="42"/>
      <c r="E54" s="42"/>
      <c r="F54" s="42"/>
      <c r="G54" s="43"/>
      <c r="H54" s="42"/>
    </row>
    <row r="102" ht="19.5" customHeight="1" x14ac:dyDescent="0.2"/>
  </sheetData>
  <dataConsolidate/>
  <mergeCells count="11">
    <mergeCell ref="I10:I12"/>
    <mergeCell ref="J10:J12"/>
    <mergeCell ref="F11:F12"/>
    <mergeCell ref="G11:G12"/>
    <mergeCell ref="A5:H5"/>
    <mergeCell ref="A10:A12"/>
    <mergeCell ref="B10:B12"/>
    <mergeCell ref="C10:C12"/>
    <mergeCell ref="D10:E11"/>
    <mergeCell ref="F10:G10"/>
    <mergeCell ref="H10:H12"/>
  </mergeCells>
  <pageMargins left="0.59055118110236227" right="0.27559055118110237" top="0.47244094488188981" bottom="0.98425196850393704" header="0.51181102362204722" footer="0.51181102362204722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topLeftCell="A48" workbookViewId="0">
      <selection activeCell="J6" sqref="A6:J55"/>
    </sheetView>
  </sheetViews>
  <sheetFormatPr defaultColWidth="8" defaultRowHeight="12.75" x14ac:dyDescent="0.2"/>
  <cols>
    <col min="1" max="1" width="22.42578125" style="1" customWidth="1"/>
    <col min="2" max="2" width="16.85546875" style="1" customWidth="1"/>
    <col min="3" max="3" width="18.28515625" style="1" customWidth="1"/>
    <col min="4" max="5" width="13.7109375" style="1" customWidth="1"/>
    <col min="6" max="6" width="9.42578125" style="1" customWidth="1"/>
    <col min="7" max="7" width="9.42578125" style="2" customWidth="1"/>
    <col min="8" max="8" width="9.42578125" style="13" customWidth="1"/>
    <col min="9" max="9" width="9.42578125" style="1" customWidth="1"/>
    <col min="10" max="10" width="9.42578125" style="4" customWidth="1"/>
    <col min="11" max="16384" width="8" style="1"/>
  </cols>
  <sheetData>
    <row r="1" spans="1:10" x14ac:dyDescent="0.2">
      <c r="H1" s="3"/>
    </row>
    <row r="3" spans="1:10" x14ac:dyDescent="0.2">
      <c r="H3" s="3"/>
    </row>
    <row r="4" spans="1:10" x14ac:dyDescent="0.2">
      <c r="B4" s="5"/>
      <c r="C4" s="5"/>
      <c r="D4" s="5"/>
      <c r="E4" s="5"/>
      <c r="F4" s="5"/>
      <c r="G4" s="6"/>
      <c r="H4" s="5"/>
      <c r="J4" s="3"/>
    </row>
    <row r="5" spans="1:10" x14ac:dyDescent="0.2">
      <c r="A5" s="233"/>
      <c r="B5" s="233"/>
      <c r="C5" s="233"/>
      <c r="D5" s="233"/>
      <c r="E5" s="233"/>
      <c r="F5" s="233"/>
      <c r="G5" s="233"/>
      <c r="H5" s="233"/>
    </row>
    <row r="6" spans="1:10" x14ac:dyDescent="0.2">
      <c r="A6" s="5" t="s">
        <v>0</v>
      </c>
      <c r="B6" s="7"/>
      <c r="C6" s="7"/>
      <c r="D6" s="7"/>
      <c r="E6" s="7"/>
      <c r="F6" s="7"/>
      <c r="G6" s="8"/>
      <c r="H6" s="7"/>
    </row>
    <row r="7" spans="1:10" x14ac:dyDescent="0.2">
      <c r="A7" s="9" t="s">
        <v>1</v>
      </c>
      <c r="B7" s="7"/>
      <c r="C7" s="7"/>
      <c r="D7" s="7"/>
      <c r="E7" s="7"/>
      <c r="F7" s="7"/>
      <c r="G7" s="8"/>
      <c r="H7" s="7"/>
    </row>
    <row r="8" spans="1:10" x14ac:dyDescent="0.2">
      <c r="A8" s="7"/>
      <c r="B8" s="7"/>
      <c r="C8" s="7"/>
      <c r="D8" s="7"/>
      <c r="E8" s="7"/>
      <c r="F8" s="7"/>
      <c r="G8" s="8"/>
      <c r="H8" s="7"/>
    </row>
    <row r="9" spans="1:10" ht="15.75" customHeight="1" x14ac:dyDescent="0.25">
      <c r="A9" s="10"/>
      <c r="B9" s="10"/>
      <c r="C9" s="10"/>
      <c r="D9" s="10"/>
      <c r="E9" s="10"/>
      <c r="F9" s="11"/>
      <c r="G9" s="12"/>
      <c r="J9" s="14" t="s">
        <v>2</v>
      </c>
    </row>
    <row r="10" spans="1:10" ht="14.25" customHeight="1" x14ac:dyDescent="0.2">
      <c r="A10" s="234" t="s">
        <v>3</v>
      </c>
      <c r="B10" s="237" t="s">
        <v>4</v>
      </c>
      <c r="C10" s="237" t="s">
        <v>5</v>
      </c>
      <c r="D10" s="240" t="s">
        <v>6</v>
      </c>
      <c r="E10" s="241"/>
      <c r="F10" s="244" t="s">
        <v>7</v>
      </c>
      <c r="G10" s="245"/>
      <c r="H10" s="229" t="s">
        <v>8</v>
      </c>
      <c r="I10" s="229" t="s">
        <v>9</v>
      </c>
      <c r="J10" s="232" t="s">
        <v>10</v>
      </c>
    </row>
    <row r="11" spans="1:10" ht="14.25" customHeight="1" x14ac:dyDescent="0.2">
      <c r="A11" s="235"/>
      <c r="B11" s="238"/>
      <c r="C11" s="238"/>
      <c r="D11" s="242"/>
      <c r="E11" s="243"/>
      <c r="F11" s="229" t="s">
        <v>11</v>
      </c>
      <c r="G11" s="229" t="s">
        <v>12</v>
      </c>
      <c r="H11" s="230"/>
      <c r="I11" s="230"/>
      <c r="J11" s="232"/>
    </row>
    <row r="12" spans="1:10" ht="14.25" customHeight="1" x14ac:dyDescent="0.2">
      <c r="A12" s="236"/>
      <c r="B12" s="239"/>
      <c r="C12" s="239"/>
      <c r="D12" s="15">
        <v>2010</v>
      </c>
      <c r="E12" s="15">
        <v>2011</v>
      </c>
      <c r="F12" s="231"/>
      <c r="G12" s="231"/>
      <c r="H12" s="231"/>
      <c r="I12" s="231"/>
      <c r="J12" s="232"/>
    </row>
    <row r="13" spans="1:10" x14ac:dyDescent="0.2">
      <c r="A13" s="16" t="s">
        <v>13</v>
      </c>
      <c r="B13" s="17">
        <v>1</v>
      </c>
      <c r="C13" s="17">
        <v>2</v>
      </c>
      <c r="D13" s="17">
        <v>3</v>
      </c>
      <c r="E13" s="17">
        <v>4</v>
      </c>
      <c r="F13" s="18">
        <v>5</v>
      </c>
      <c r="G13" s="19">
        <v>6</v>
      </c>
      <c r="H13" s="20">
        <v>7</v>
      </c>
      <c r="I13" s="21">
        <v>8</v>
      </c>
      <c r="J13" s="21">
        <v>9</v>
      </c>
    </row>
    <row r="14" spans="1:10" ht="18" customHeight="1" x14ac:dyDescent="0.2">
      <c r="A14" s="22" t="s">
        <v>14</v>
      </c>
      <c r="B14" s="23">
        <v>27812</v>
      </c>
      <c r="C14" s="24">
        <v>12382</v>
      </c>
      <c r="D14" s="23">
        <v>11415</v>
      </c>
      <c r="E14" s="25">
        <v>13132</v>
      </c>
      <c r="F14" s="26">
        <f t="shared" ref="F14:F50" si="0">+E14-C14</f>
        <v>750</v>
      </c>
      <c r="G14" s="27">
        <f t="shared" ref="G14:G50" si="1">+E14-D14</f>
        <v>1717</v>
      </c>
      <c r="H14" s="28">
        <f t="shared" ref="H14:H50" si="2">+E14/B14*100</f>
        <v>47.217028620739249</v>
      </c>
      <c r="I14" s="28">
        <f t="shared" ref="I14:I50" si="3">+E14/C14*100</f>
        <v>106.05717977709578</v>
      </c>
      <c r="J14" s="29">
        <f t="shared" ref="J14:J50" si="4">+E14/D14*100</f>
        <v>115.04161191414806</v>
      </c>
    </row>
    <row r="15" spans="1:10" ht="18" customHeight="1" x14ac:dyDescent="0.2">
      <c r="A15" s="22" t="s">
        <v>15</v>
      </c>
      <c r="B15" s="23">
        <v>9738</v>
      </c>
      <c r="C15" s="24">
        <v>4732</v>
      </c>
      <c r="D15" s="23">
        <v>3931</v>
      </c>
      <c r="E15" s="30">
        <v>3773</v>
      </c>
      <c r="F15" s="26">
        <f t="shared" si="0"/>
        <v>-959</v>
      </c>
      <c r="G15" s="27">
        <f t="shared" si="1"/>
        <v>-158</v>
      </c>
      <c r="H15" s="28">
        <f t="shared" si="2"/>
        <v>38.745122201684126</v>
      </c>
      <c r="I15" s="28">
        <f t="shared" si="3"/>
        <v>79.73372781065089</v>
      </c>
      <c r="J15" s="31">
        <f t="shared" si="4"/>
        <v>95.980666497074537</v>
      </c>
    </row>
    <row r="16" spans="1:10" ht="18" customHeight="1" x14ac:dyDescent="0.2">
      <c r="A16" s="22" t="s">
        <v>16</v>
      </c>
      <c r="B16" s="23">
        <v>4039</v>
      </c>
      <c r="C16" s="24">
        <v>1970</v>
      </c>
      <c r="D16" s="23">
        <v>1716</v>
      </c>
      <c r="E16" s="30">
        <v>1867</v>
      </c>
      <c r="F16" s="26">
        <f t="shared" si="0"/>
        <v>-103</v>
      </c>
      <c r="G16" s="27">
        <f t="shared" si="1"/>
        <v>151</v>
      </c>
      <c r="H16" s="28">
        <f t="shared" si="2"/>
        <v>46.224312948749692</v>
      </c>
      <c r="I16" s="28">
        <f t="shared" si="3"/>
        <v>94.771573604060904</v>
      </c>
      <c r="J16" s="31">
        <f t="shared" si="4"/>
        <v>108.7995337995338</v>
      </c>
    </row>
    <row r="17" spans="1:10" ht="18" customHeight="1" x14ac:dyDescent="0.2">
      <c r="A17" s="22" t="s">
        <v>17</v>
      </c>
      <c r="B17" s="23">
        <v>5719</v>
      </c>
      <c r="C17" s="24">
        <v>2771</v>
      </c>
      <c r="D17" s="23">
        <v>2339</v>
      </c>
      <c r="E17" s="30">
        <v>2383</v>
      </c>
      <c r="F17" s="26">
        <f t="shared" si="0"/>
        <v>-388</v>
      </c>
      <c r="G17" s="27">
        <f t="shared" si="1"/>
        <v>44</v>
      </c>
      <c r="H17" s="28">
        <f t="shared" si="2"/>
        <v>41.668123797866755</v>
      </c>
      <c r="I17" s="28">
        <f t="shared" si="3"/>
        <v>85.997834716708766</v>
      </c>
      <c r="J17" s="31">
        <f t="shared" si="4"/>
        <v>101.88114578879863</v>
      </c>
    </row>
    <row r="18" spans="1:10" ht="18" customHeight="1" x14ac:dyDescent="0.2">
      <c r="A18" s="22" t="s">
        <v>18</v>
      </c>
      <c r="B18" s="23">
        <v>7518</v>
      </c>
      <c r="C18" s="24">
        <v>3640</v>
      </c>
      <c r="D18" s="23">
        <v>2900</v>
      </c>
      <c r="E18" s="30">
        <v>1947</v>
      </c>
      <c r="F18" s="26">
        <f t="shared" si="0"/>
        <v>-1693</v>
      </c>
      <c r="G18" s="27">
        <f t="shared" si="1"/>
        <v>-953</v>
      </c>
      <c r="H18" s="28">
        <f t="shared" si="2"/>
        <v>25.897845171588191</v>
      </c>
      <c r="I18" s="28">
        <f t="shared" si="3"/>
        <v>53.489010989010985</v>
      </c>
      <c r="J18" s="31">
        <f t="shared" si="4"/>
        <v>67.137931034482762</v>
      </c>
    </row>
    <row r="19" spans="1:10" ht="18" customHeight="1" x14ac:dyDescent="0.2">
      <c r="A19" s="22" t="s">
        <v>19</v>
      </c>
      <c r="B19" s="23">
        <v>7578</v>
      </c>
      <c r="C19" s="24">
        <v>3407</v>
      </c>
      <c r="D19" s="23">
        <v>3122</v>
      </c>
      <c r="E19" s="30">
        <v>2669</v>
      </c>
      <c r="F19" s="26">
        <f t="shared" si="0"/>
        <v>-738</v>
      </c>
      <c r="G19" s="27">
        <f t="shared" si="1"/>
        <v>-453</v>
      </c>
      <c r="H19" s="28">
        <f t="shared" si="2"/>
        <v>35.220374769068357</v>
      </c>
      <c r="I19" s="28">
        <f t="shared" si="3"/>
        <v>78.338714411505734</v>
      </c>
      <c r="J19" s="31">
        <f t="shared" si="4"/>
        <v>85.490070467648934</v>
      </c>
    </row>
    <row r="20" spans="1:10" ht="18" customHeight="1" x14ac:dyDescent="0.2">
      <c r="A20" s="22" t="s">
        <v>20</v>
      </c>
      <c r="B20" s="23">
        <v>8078</v>
      </c>
      <c r="C20" s="24">
        <v>3825</v>
      </c>
      <c r="D20" s="23">
        <v>3194</v>
      </c>
      <c r="E20" s="30">
        <v>2416</v>
      </c>
      <c r="F20" s="26">
        <f t="shared" si="0"/>
        <v>-1409</v>
      </c>
      <c r="G20" s="27">
        <f t="shared" si="1"/>
        <v>-778</v>
      </c>
      <c r="H20" s="28">
        <f t="shared" si="2"/>
        <v>29.908393166625402</v>
      </c>
      <c r="I20" s="28">
        <f t="shared" si="3"/>
        <v>63.16339869281046</v>
      </c>
      <c r="J20" s="31">
        <f t="shared" si="4"/>
        <v>75.641828428303072</v>
      </c>
    </row>
    <row r="21" spans="1:10" ht="18" customHeight="1" x14ac:dyDescent="0.2">
      <c r="A21" s="22" t="s">
        <v>21</v>
      </c>
      <c r="B21" s="23">
        <v>6219</v>
      </c>
      <c r="C21" s="24">
        <v>2766</v>
      </c>
      <c r="D21" s="23">
        <v>2486</v>
      </c>
      <c r="E21" s="30">
        <v>2526</v>
      </c>
      <c r="F21" s="26">
        <f t="shared" si="0"/>
        <v>-240</v>
      </c>
      <c r="G21" s="27">
        <f t="shared" si="1"/>
        <v>40</v>
      </c>
      <c r="H21" s="28">
        <f t="shared" si="2"/>
        <v>40.617462614568254</v>
      </c>
      <c r="I21" s="28">
        <f t="shared" si="3"/>
        <v>91.323210412147503</v>
      </c>
      <c r="J21" s="31">
        <f t="shared" si="4"/>
        <v>101.60901045856798</v>
      </c>
    </row>
    <row r="22" spans="1:10" ht="18" customHeight="1" x14ac:dyDescent="0.2">
      <c r="A22" s="22" t="s">
        <v>22</v>
      </c>
      <c r="B22" s="23">
        <v>7238</v>
      </c>
      <c r="C22" s="24">
        <v>3471</v>
      </c>
      <c r="D22" s="23">
        <v>2758</v>
      </c>
      <c r="E22" s="30">
        <v>3029</v>
      </c>
      <c r="F22" s="26">
        <f t="shared" si="0"/>
        <v>-442</v>
      </c>
      <c r="G22" s="27">
        <f t="shared" si="1"/>
        <v>271</v>
      </c>
      <c r="H22" s="28">
        <f t="shared" si="2"/>
        <v>41.848576954959931</v>
      </c>
      <c r="I22" s="28">
        <f t="shared" si="3"/>
        <v>87.265917602996254</v>
      </c>
      <c r="J22" s="31">
        <f t="shared" si="4"/>
        <v>109.82596084118927</v>
      </c>
    </row>
    <row r="23" spans="1:10" ht="18" customHeight="1" x14ac:dyDescent="0.2">
      <c r="A23" s="22" t="s">
        <v>23</v>
      </c>
      <c r="B23" s="23">
        <v>5079</v>
      </c>
      <c r="C23" s="24">
        <v>2470</v>
      </c>
      <c r="D23" s="23">
        <v>1849</v>
      </c>
      <c r="E23" s="30">
        <v>1904</v>
      </c>
      <c r="F23" s="26">
        <f t="shared" si="0"/>
        <v>-566</v>
      </c>
      <c r="G23" s="27">
        <f t="shared" si="1"/>
        <v>55</v>
      </c>
      <c r="H23" s="28">
        <f t="shared" si="2"/>
        <v>37.487694428037017</v>
      </c>
      <c r="I23" s="28">
        <f t="shared" si="3"/>
        <v>77.085020242914979</v>
      </c>
      <c r="J23" s="31">
        <f t="shared" si="4"/>
        <v>102.97458085451596</v>
      </c>
    </row>
    <row r="24" spans="1:10" ht="18" customHeight="1" x14ac:dyDescent="0.2">
      <c r="A24" s="22" t="s">
        <v>24</v>
      </c>
      <c r="B24" s="23">
        <v>3539</v>
      </c>
      <c r="C24" s="24">
        <v>1851</v>
      </c>
      <c r="D24" s="23">
        <v>1313</v>
      </c>
      <c r="E24" s="30">
        <v>1285</v>
      </c>
      <c r="F24" s="26">
        <f t="shared" si="0"/>
        <v>-566</v>
      </c>
      <c r="G24" s="27">
        <f t="shared" si="1"/>
        <v>-28</v>
      </c>
      <c r="H24" s="28">
        <f t="shared" si="2"/>
        <v>36.309692003390786</v>
      </c>
      <c r="I24" s="28">
        <f t="shared" si="3"/>
        <v>69.421934089681258</v>
      </c>
      <c r="J24" s="31">
        <f t="shared" si="4"/>
        <v>97.867479055597869</v>
      </c>
    </row>
    <row r="25" spans="1:10" ht="18" customHeight="1" x14ac:dyDescent="0.2">
      <c r="A25" s="22" t="s">
        <v>25</v>
      </c>
      <c r="B25" s="23">
        <v>6339</v>
      </c>
      <c r="C25" s="24">
        <v>3094</v>
      </c>
      <c r="D25" s="23">
        <v>2498</v>
      </c>
      <c r="E25" s="30">
        <v>2319</v>
      </c>
      <c r="F25" s="26">
        <f t="shared" si="0"/>
        <v>-775</v>
      </c>
      <c r="G25" s="27">
        <f t="shared" si="1"/>
        <v>-179</v>
      </c>
      <c r="H25" s="28">
        <f t="shared" si="2"/>
        <v>36.583057264552771</v>
      </c>
      <c r="I25" s="28">
        <f t="shared" si="3"/>
        <v>74.951519069166125</v>
      </c>
      <c r="J25" s="31">
        <f t="shared" si="4"/>
        <v>92.834267413931144</v>
      </c>
    </row>
    <row r="26" spans="1:10" ht="18" customHeight="1" x14ac:dyDescent="0.2">
      <c r="A26" s="22" t="s">
        <v>26</v>
      </c>
      <c r="B26" s="23">
        <v>5919</v>
      </c>
      <c r="C26" s="24">
        <v>2908</v>
      </c>
      <c r="D26" s="23">
        <v>2458</v>
      </c>
      <c r="E26" s="30">
        <v>2151</v>
      </c>
      <c r="F26" s="26">
        <f t="shared" si="0"/>
        <v>-757</v>
      </c>
      <c r="G26" s="27">
        <f t="shared" si="1"/>
        <v>-307</v>
      </c>
      <c r="H26" s="28">
        <f t="shared" si="2"/>
        <v>36.34059807399899</v>
      </c>
      <c r="I26" s="28">
        <f t="shared" si="3"/>
        <v>73.968363136176066</v>
      </c>
      <c r="J26" s="31">
        <f t="shared" si="4"/>
        <v>87.510170870626524</v>
      </c>
    </row>
    <row r="27" spans="1:10" ht="18" customHeight="1" x14ac:dyDescent="0.2">
      <c r="A27" s="22" t="s">
        <v>27</v>
      </c>
      <c r="B27" s="23">
        <v>6299</v>
      </c>
      <c r="C27" s="24">
        <v>2998</v>
      </c>
      <c r="D27" s="23">
        <v>2660</v>
      </c>
      <c r="E27" s="30">
        <v>3289</v>
      </c>
      <c r="F27" s="26">
        <f t="shared" si="0"/>
        <v>291</v>
      </c>
      <c r="G27" s="27">
        <f t="shared" si="1"/>
        <v>629</v>
      </c>
      <c r="H27" s="28">
        <f t="shared" si="2"/>
        <v>52.214637244006987</v>
      </c>
      <c r="I27" s="28">
        <f t="shared" si="3"/>
        <v>109.70647098065376</v>
      </c>
      <c r="J27" s="31">
        <f t="shared" si="4"/>
        <v>123.64661654135338</v>
      </c>
    </row>
    <row r="28" spans="1:10" ht="18" customHeight="1" x14ac:dyDescent="0.2">
      <c r="A28" s="22" t="s">
        <v>28</v>
      </c>
      <c r="B28" s="23">
        <v>4279</v>
      </c>
      <c r="C28" s="24">
        <v>2059</v>
      </c>
      <c r="D28" s="23">
        <v>1801</v>
      </c>
      <c r="E28" s="30">
        <v>1661</v>
      </c>
      <c r="F28" s="26">
        <f t="shared" si="0"/>
        <v>-398</v>
      </c>
      <c r="G28" s="27">
        <f t="shared" si="1"/>
        <v>-140</v>
      </c>
      <c r="H28" s="28">
        <f t="shared" si="2"/>
        <v>38.817480719794347</v>
      </c>
      <c r="I28" s="28">
        <f t="shared" si="3"/>
        <v>80.670228266148612</v>
      </c>
      <c r="J28" s="31">
        <f t="shared" si="4"/>
        <v>92.226540810660737</v>
      </c>
    </row>
    <row r="29" spans="1:10" ht="18" customHeight="1" x14ac:dyDescent="0.2">
      <c r="A29" s="22" t="s">
        <v>29</v>
      </c>
      <c r="B29" s="23">
        <v>4239</v>
      </c>
      <c r="C29" s="24">
        <v>2111</v>
      </c>
      <c r="D29" s="23">
        <v>1692</v>
      </c>
      <c r="E29" s="30">
        <v>1693</v>
      </c>
      <c r="F29" s="26">
        <f t="shared" si="0"/>
        <v>-418</v>
      </c>
      <c r="G29" s="27">
        <f t="shared" si="1"/>
        <v>1</v>
      </c>
      <c r="H29" s="28">
        <f t="shared" si="2"/>
        <v>39.938664779429111</v>
      </c>
      <c r="I29" s="28">
        <f t="shared" si="3"/>
        <v>80.198957839886305</v>
      </c>
      <c r="J29" s="31">
        <f t="shared" si="4"/>
        <v>100.05910165484633</v>
      </c>
    </row>
    <row r="30" spans="1:10" ht="18" customHeight="1" x14ac:dyDescent="0.2">
      <c r="A30" s="22" t="s">
        <v>30</v>
      </c>
      <c r="B30" s="23">
        <v>4819</v>
      </c>
      <c r="C30" s="24">
        <v>2336</v>
      </c>
      <c r="D30" s="23">
        <v>1992</v>
      </c>
      <c r="E30" s="30">
        <v>1963</v>
      </c>
      <c r="F30" s="26">
        <f t="shared" si="0"/>
        <v>-373</v>
      </c>
      <c r="G30" s="27">
        <f t="shared" si="1"/>
        <v>-29</v>
      </c>
      <c r="H30" s="28">
        <f t="shared" si="2"/>
        <v>40.734592239053747</v>
      </c>
      <c r="I30" s="28">
        <f t="shared" si="3"/>
        <v>84.032534246575338</v>
      </c>
      <c r="J30" s="31">
        <f t="shared" si="4"/>
        <v>98.544176706827315</v>
      </c>
    </row>
    <row r="31" spans="1:10" ht="18" customHeight="1" x14ac:dyDescent="0.2">
      <c r="A31" s="22" t="s">
        <v>31</v>
      </c>
      <c r="B31" s="23">
        <v>4499</v>
      </c>
      <c r="C31" s="24">
        <v>2092</v>
      </c>
      <c r="D31" s="23">
        <v>1853</v>
      </c>
      <c r="E31" s="30">
        <v>1366</v>
      </c>
      <c r="F31" s="26">
        <f t="shared" si="0"/>
        <v>-726</v>
      </c>
      <c r="G31" s="27">
        <f t="shared" si="1"/>
        <v>-487</v>
      </c>
      <c r="H31" s="28">
        <f t="shared" si="2"/>
        <v>30.362302733940876</v>
      </c>
      <c r="I31" s="28">
        <f t="shared" si="3"/>
        <v>65.296367112810699</v>
      </c>
      <c r="J31" s="31">
        <f t="shared" si="4"/>
        <v>73.71829465731247</v>
      </c>
    </row>
    <row r="32" spans="1:10" ht="18" customHeight="1" x14ac:dyDescent="0.2">
      <c r="A32" s="22" t="s">
        <v>32</v>
      </c>
      <c r="B32" s="23">
        <v>6179</v>
      </c>
      <c r="C32" s="24">
        <v>2958</v>
      </c>
      <c r="D32" s="23">
        <v>2468</v>
      </c>
      <c r="E32" s="30">
        <v>2531</v>
      </c>
      <c r="F32" s="26">
        <f t="shared" si="0"/>
        <v>-427</v>
      </c>
      <c r="G32" s="27">
        <f t="shared" si="1"/>
        <v>63</v>
      </c>
      <c r="H32" s="28">
        <f t="shared" si="2"/>
        <v>40.961320602039166</v>
      </c>
      <c r="I32" s="28">
        <f t="shared" si="3"/>
        <v>85.564570655848541</v>
      </c>
      <c r="J32" s="31">
        <f t="shared" si="4"/>
        <v>102.55267423014587</v>
      </c>
    </row>
    <row r="33" spans="1:10" ht="18" customHeight="1" x14ac:dyDescent="0.2">
      <c r="A33" s="22" t="s">
        <v>33</v>
      </c>
      <c r="B33" s="23">
        <v>3279</v>
      </c>
      <c r="C33" s="24">
        <v>1640</v>
      </c>
      <c r="D33" s="23">
        <v>1246</v>
      </c>
      <c r="E33" s="30">
        <v>1194</v>
      </c>
      <c r="F33" s="26">
        <f t="shared" si="0"/>
        <v>-446</v>
      </c>
      <c r="G33" s="27">
        <f t="shared" si="1"/>
        <v>-52</v>
      </c>
      <c r="H33" s="28">
        <f t="shared" si="2"/>
        <v>36.413540713632202</v>
      </c>
      <c r="I33" s="28">
        <f t="shared" si="3"/>
        <v>72.804878048780481</v>
      </c>
      <c r="J33" s="31">
        <f t="shared" si="4"/>
        <v>95.826645264847514</v>
      </c>
    </row>
    <row r="34" spans="1:10" ht="18" customHeight="1" x14ac:dyDescent="0.2">
      <c r="A34" s="22" t="s">
        <v>34</v>
      </c>
      <c r="B34" s="23">
        <v>1920</v>
      </c>
      <c r="C34" s="24">
        <v>902</v>
      </c>
      <c r="D34" s="23">
        <v>767</v>
      </c>
      <c r="E34" s="30">
        <v>1031</v>
      </c>
      <c r="F34" s="26">
        <f t="shared" si="0"/>
        <v>129</v>
      </c>
      <c r="G34" s="27">
        <f t="shared" si="1"/>
        <v>264</v>
      </c>
      <c r="H34" s="28">
        <f t="shared" si="2"/>
        <v>53.697916666666664</v>
      </c>
      <c r="I34" s="28">
        <f t="shared" si="3"/>
        <v>114.30155210643017</v>
      </c>
      <c r="J34" s="31">
        <f t="shared" si="4"/>
        <v>134.41981747066492</v>
      </c>
    </row>
    <row r="35" spans="1:10" ht="18" customHeight="1" x14ac:dyDescent="0.2">
      <c r="A35" s="22" t="s">
        <v>35</v>
      </c>
      <c r="B35" s="23">
        <v>1320</v>
      </c>
      <c r="C35" s="24">
        <v>685</v>
      </c>
      <c r="D35" s="23">
        <v>584</v>
      </c>
      <c r="E35" s="30">
        <v>649</v>
      </c>
      <c r="F35" s="26">
        <f t="shared" si="0"/>
        <v>-36</v>
      </c>
      <c r="G35" s="27">
        <f t="shared" si="1"/>
        <v>65</v>
      </c>
      <c r="H35" s="28">
        <f t="shared" si="2"/>
        <v>49.166666666666664</v>
      </c>
      <c r="I35" s="28">
        <f t="shared" si="3"/>
        <v>94.744525547445264</v>
      </c>
      <c r="J35" s="31">
        <f t="shared" si="4"/>
        <v>111.13013698630137</v>
      </c>
    </row>
    <row r="36" spans="1:10" ht="18" customHeight="1" x14ac:dyDescent="0.2">
      <c r="A36" s="22" t="s">
        <v>36</v>
      </c>
      <c r="B36" s="23">
        <v>4579</v>
      </c>
      <c r="C36" s="24">
        <v>2251</v>
      </c>
      <c r="D36" s="23">
        <v>1718</v>
      </c>
      <c r="E36" s="30">
        <v>1617</v>
      </c>
      <c r="F36" s="26">
        <f t="shared" si="0"/>
        <v>-634</v>
      </c>
      <c r="G36" s="27">
        <f t="shared" si="1"/>
        <v>-101</v>
      </c>
      <c r="H36" s="28">
        <f t="shared" si="2"/>
        <v>35.313387202445952</v>
      </c>
      <c r="I36" s="28">
        <f t="shared" si="3"/>
        <v>71.834740115504232</v>
      </c>
      <c r="J36" s="31">
        <f t="shared" si="4"/>
        <v>94.121071012805587</v>
      </c>
    </row>
    <row r="37" spans="1:10" ht="18" customHeight="1" x14ac:dyDescent="0.2">
      <c r="A37" s="22" t="s">
        <v>37</v>
      </c>
      <c r="B37" s="23">
        <v>3239</v>
      </c>
      <c r="C37" s="24">
        <v>1561</v>
      </c>
      <c r="D37" s="23">
        <v>1153</v>
      </c>
      <c r="E37" s="30">
        <v>1337</v>
      </c>
      <c r="F37" s="26">
        <f t="shared" si="0"/>
        <v>-224</v>
      </c>
      <c r="G37" s="27">
        <f t="shared" si="1"/>
        <v>184</v>
      </c>
      <c r="H37" s="28">
        <f t="shared" si="2"/>
        <v>41.278172275393636</v>
      </c>
      <c r="I37" s="28">
        <f t="shared" si="3"/>
        <v>85.650224215246638</v>
      </c>
      <c r="J37" s="31">
        <f t="shared" si="4"/>
        <v>115.95836947094536</v>
      </c>
    </row>
    <row r="38" spans="1:10" ht="18" customHeight="1" x14ac:dyDescent="0.2">
      <c r="A38" s="22" t="s">
        <v>38</v>
      </c>
      <c r="B38" s="23">
        <v>7058</v>
      </c>
      <c r="C38" s="24">
        <v>3146</v>
      </c>
      <c r="D38" s="23">
        <v>2660</v>
      </c>
      <c r="E38" s="30">
        <v>3149</v>
      </c>
      <c r="F38" s="26">
        <f t="shared" si="0"/>
        <v>3</v>
      </c>
      <c r="G38" s="27">
        <f t="shared" si="1"/>
        <v>489</v>
      </c>
      <c r="H38" s="28">
        <f t="shared" si="2"/>
        <v>44.616038537829411</v>
      </c>
      <c r="I38" s="28">
        <f t="shared" si="3"/>
        <v>100.09535918626828</v>
      </c>
      <c r="J38" s="31">
        <f t="shared" si="4"/>
        <v>118.38345864661655</v>
      </c>
    </row>
    <row r="39" spans="1:10" ht="18" customHeight="1" x14ac:dyDescent="0.2">
      <c r="A39" s="22" t="s">
        <v>39</v>
      </c>
      <c r="B39" s="23">
        <v>2699</v>
      </c>
      <c r="C39" s="24">
        <v>1441</v>
      </c>
      <c r="D39" s="23">
        <v>1180</v>
      </c>
      <c r="E39" s="30">
        <v>1019</v>
      </c>
      <c r="F39" s="26">
        <f t="shared" si="0"/>
        <v>-422</v>
      </c>
      <c r="G39" s="27">
        <f t="shared" si="1"/>
        <v>-161</v>
      </c>
      <c r="H39" s="28">
        <f t="shared" si="2"/>
        <v>37.754723971841422</v>
      </c>
      <c r="I39" s="28">
        <f t="shared" si="3"/>
        <v>70.714781401804302</v>
      </c>
      <c r="J39" s="31">
        <f t="shared" si="4"/>
        <v>86.355932203389827</v>
      </c>
    </row>
    <row r="40" spans="1:10" ht="18" customHeight="1" x14ac:dyDescent="0.2">
      <c r="A40" s="22" t="s">
        <v>40</v>
      </c>
      <c r="B40" s="23">
        <v>5359</v>
      </c>
      <c r="C40" s="24">
        <v>2623</v>
      </c>
      <c r="D40" s="23">
        <v>2313</v>
      </c>
      <c r="E40" s="30">
        <v>1494</v>
      </c>
      <c r="F40" s="26">
        <f t="shared" si="0"/>
        <v>-1129</v>
      </c>
      <c r="G40" s="27">
        <f t="shared" si="1"/>
        <v>-819</v>
      </c>
      <c r="H40" s="28">
        <f t="shared" si="2"/>
        <v>27.878335510356411</v>
      </c>
      <c r="I40" s="28">
        <f t="shared" si="3"/>
        <v>56.957682043461688</v>
      </c>
      <c r="J40" s="31">
        <f t="shared" si="4"/>
        <v>64.591439688715951</v>
      </c>
    </row>
    <row r="41" spans="1:10" ht="18" customHeight="1" x14ac:dyDescent="0.2">
      <c r="A41" s="22" t="s">
        <v>41</v>
      </c>
      <c r="B41" s="23">
        <v>4419</v>
      </c>
      <c r="C41" s="24">
        <v>2132</v>
      </c>
      <c r="D41" s="23">
        <v>1820</v>
      </c>
      <c r="E41" s="30">
        <v>2195</v>
      </c>
      <c r="F41" s="26">
        <f t="shared" si="0"/>
        <v>63</v>
      </c>
      <c r="G41" s="27">
        <f t="shared" si="1"/>
        <v>375</v>
      </c>
      <c r="H41" s="28">
        <f t="shared" si="2"/>
        <v>49.671871464132153</v>
      </c>
      <c r="I41" s="28">
        <f t="shared" si="3"/>
        <v>102.95497185741087</v>
      </c>
      <c r="J41" s="31">
        <f t="shared" si="4"/>
        <v>120.60439560439559</v>
      </c>
    </row>
    <row r="42" spans="1:10" ht="18" customHeight="1" x14ac:dyDescent="0.2">
      <c r="A42" s="22" t="s">
        <v>42</v>
      </c>
      <c r="B42" s="23">
        <v>1080</v>
      </c>
      <c r="C42" s="24">
        <v>511</v>
      </c>
      <c r="D42" s="23">
        <v>468</v>
      </c>
      <c r="E42" s="30">
        <v>639</v>
      </c>
      <c r="F42" s="26">
        <f t="shared" si="0"/>
        <v>128</v>
      </c>
      <c r="G42" s="27">
        <f t="shared" si="1"/>
        <v>171</v>
      </c>
      <c r="H42" s="28">
        <f t="shared" si="2"/>
        <v>59.166666666666664</v>
      </c>
      <c r="I42" s="28">
        <f t="shared" si="3"/>
        <v>125.04892367906066</v>
      </c>
      <c r="J42" s="31">
        <f t="shared" si="4"/>
        <v>136.53846153846155</v>
      </c>
    </row>
    <row r="43" spans="1:10" ht="18" customHeight="1" x14ac:dyDescent="0.2">
      <c r="A43" s="22" t="s">
        <v>43</v>
      </c>
      <c r="B43" s="23">
        <v>1820</v>
      </c>
      <c r="C43" s="24">
        <v>860</v>
      </c>
      <c r="D43" s="23">
        <v>649</v>
      </c>
      <c r="E43" s="30">
        <v>678</v>
      </c>
      <c r="F43" s="26">
        <f t="shared" si="0"/>
        <v>-182</v>
      </c>
      <c r="G43" s="27">
        <f t="shared" si="1"/>
        <v>29</v>
      </c>
      <c r="H43" s="28">
        <f t="shared" si="2"/>
        <v>37.252747252747255</v>
      </c>
      <c r="I43" s="28">
        <f t="shared" si="3"/>
        <v>78.83720930232559</v>
      </c>
      <c r="J43" s="31">
        <f t="shared" si="4"/>
        <v>104.4684129429892</v>
      </c>
    </row>
    <row r="44" spans="1:10" ht="18" customHeight="1" x14ac:dyDescent="0.2">
      <c r="A44" s="22" t="s">
        <v>44</v>
      </c>
      <c r="B44" s="23">
        <v>2539</v>
      </c>
      <c r="C44" s="24">
        <v>1232</v>
      </c>
      <c r="D44" s="23">
        <v>1025</v>
      </c>
      <c r="E44" s="30">
        <v>1058</v>
      </c>
      <c r="F44" s="26">
        <f t="shared" si="0"/>
        <v>-174</v>
      </c>
      <c r="G44" s="27">
        <f t="shared" si="1"/>
        <v>33</v>
      </c>
      <c r="H44" s="28">
        <f t="shared" si="2"/>
        <v>41.669948798739661</v>
      </c>
      <c r="I44" s="28">
        <f t="shared" si="3"/>
        <v>85.876623376623371</v>
      </c>
      <c r="J44" s="31">
        <f t="shared" si="4"/>
        <v>103.21951219512195</v>
      </c>
    </row>
    <row r="45" spans="1:10" ht="18" customHeight="1" x14ac:dyDescent="0.2">
      <c r="A45" s="22" t="s">
        <v>45</v>
      </c>
      <c r="B45" s="23">
        <v>7138</v>
      </c>
      <c r="C45" s="24">
        <v>3318</v>
      </c>
      <c r="D45" s="23">
        <v>2781</v>
      </c>
      <c r="E45" s="30">
        <v>3094</v>
      </c>
      <c r="F45" s="26">
        <f t="shared" si="0"/>
        <v>-224</v>
      </c>
      <c r="G45" s="27">
        <f t="shared" si="1"/>
        <v>313</v>
      </c>
      <c r="H45" s="28">
        <f t="shared" si="2"/>
        <v>43.345474922947602</v>
      </c>
      <c r="I45" s="28">
        <f t="shared" si="3"/>
        <v>93.248945147679336</v>
      </c>
      <c r="J45" s="31">
        <f t="shared" si="4"/>
        <v>111.25494426465301</v>
      </c>
    </row>
    <row r="46" spans="1:10" ht="18" customHeight="1" x14ac:dyDescent="0.2">
      <c r="A46" s="22" t="s">
        <v>46</v>
      </c>
      <c r="B46" s="23">
        <v>3899</v>
      </c>
      <c r="C46" s="24">
        <v>1824</v>
      </c>
      <c r="D46" s="23">
        <v>1553</v>
      </c>
      <c r="E46" s="30">
        <v>1585</v>
      </c>
      <c r="F46" s="26">
        <f t="shared" si="0"/>
        <v>-239</v>
      </c>
      <c r="G46" s="27">
        <f t="shared" si="1"/>
        <v>32</v>
      </c>
      <c r="H46" s="28">
        <f t="shared" si="2"/>
        <v>40.65144908951013</v>
      </c>
      <c r="I46" s="28">
        <f t="shared" si="3"/>
        <v>86.896929824561411</v>
      </c>
      <c r="J46" s="31">
        <f t="shared" si="4"/>
        <v>102.06052801030263</v>
      </c>
    </row>
    <row r="47" spans="1:10" ht="18" customHeight="1" x14ac:dyDescent="0.2">
      <c r="A47" s="22" t="s">
        <v>47</v>
      </c>
      <c r="B47" s="23">
        <v>3919</v>
      </c>
      <c r="C47" s="24">
        <v>1932</v>
      </c>
      <c r="D47" s="23">
        <v>1566</v>
      </c>
      <c r="E47" s="30">
        <v>1568</v>
      </c>
      <c r="F47" s="26">
        <f t="shared" si="0"/>
        <v>-364</v>
      </c>
      <c r="G47" s="27">
        <f t="shared" si="1"/>
        <v>2</v>
      </c>
      <c r="H47" s="28">
        <f t="shared" si="2"/>
        <v>40.010206685378925</v>
      </c>
      <c r="I47" s="28">
        <f t="shared" si="3"/>
        <v>81.159420289855078</v>
      </c>
      <c r="J47" s="31">
        <f t="shared" si="4"/>
        <v>100.12771392081736</v>
      </c>
    </row>
    <row r="48" spans="1:10" ht="18" customHeight="1" x14ac:dyDescent="0.2">
      <c r="A48" s="22" t="s">
        <v>48</v>
      </c>
      <c r="B48" s="23">
        <v>3559</v>
      </c>
      <c r="C48" s="24">
        <v>1892</v>
      </c>
      <c r="D48" s="23">
        <v>1128</v>
      </c>
      <c r="E48" s="30">
        <v>1198</v>
      </c>
      <c r="F48" s="26">
        <f t="shared" si="0"/>
        <v>-694</v>
      </c>
      <c r="G48" s="27">
        <f t="shared" si="1"/>
        <v>70</v>
      </c>
      <c r="H48" s="28">
        <f t="shared" si="2"/>
        <v>33.661140769879175</v>
      </c>
      <c r="I48" s="28">
        <f t="shared" si="3"/>
        <v>63.319238900634247</v>
      </c>
      <c r="J48" s="31">
        <f t="shared" si="4"/>
        <v>106.20567375886525</v>
      </c>
    </row>
    <row r="49" spans="1:10" ht="18" customHeight="1" x14ac:dyDescent="0.2">
      <c r="A49" s="22" t="s">
        <v>49</v>
      </c>
      <c r="B49" s="23">
        <v>4699</v>
      </c>
      <c r="C49" s="24">
        <v>2281</v>
      </c>
      <c r="D49" s="23">
        <v>1808</v>
      </c>
      <c r="E49" s="30">
        <v>2014</v>
      </c>
      <c r="F49" s="26">
        <f t="shared" si="0"/>
        <v>-267</v>
      </c>
      <c r="G49" s="27">
        <f t="shared" si="1"/>
        <v>206</v>
      </c>
      <c r="H49" s="28">
        <f t="shared" si="2"/>
        <v>42.860183017663331</v>
      </c>
      <c r="I49" s="28">
        <f t="shared" si="3"/>
        <v>88.294607628233237</v>
      </c>
      <c r="J49" s="31">
        <f t="shared" si="4"/>
        <v>111.3938053097345</v>
      </c>
    </row>
    <row r="50" spans="1:10" ht="18" customHeight="1" x14ac:dyDescent="0.2">
      <c r="A50" s="22" t="s">
        <v>50</v>
      </c>
      <c r="B50" s="23">
        <v>2299</v>
      </c>
      <c r="C50" s="24">
        <v>1126</v>
      </c>
      <c r="D50" s="23">
        <v>880</v>
      </c>
      <c r="E50" s="30">
        <v>970</v>
      </c>
      <c r="F50" s="26">
        <f t="shared" si="0"/>
        <v>-156</v>
      </c>
      <c r="G50" s="27">
        <f t="shared" si="1"/>
        <v>90</v>
      </c>
      <c r="H50" s="28">
        <f t="shared" si="2"/>
        <v>42.19225750326229</v>
      </c>
      <c r="I50" s="28">
        <f t="shared" si="3"/>
        <v>86.145648312611016</v>
      </c>
      <c r="J50" s="31">
        <f t="shared" si="4"/>
        <v>110.22727272727273</v>
      </c>
    </row>
    <row r="51" spans="1:10" ht="18" customHeight="1" x14ac:dyDescent="0.2">
      <c r="A51" s="32" t="s">
        <v>51</v>
      </c>
      <c r="B51" s="33">
        <f>SUM(B14:B50)</f>
        <v>199953</v>
      </c>
      <c r="C51" s="33">
        <f>SUM(C14:C50)</f>
        <v>95198</v>
      </c>
      <c r="D51" s="33">
        <f>SUM(D14:D50)</f>
        <v>79744</v>
      </c>
      <c r="E51" s="33">
        <f>SUM(E14:E50)</f>
        <v>80393</v>
      </c>
      <c r="F51" s="34">
        <f>+E51-C51</f>
        <v>-14805</v>
      </c>
      <c r="G51" s="35">
        <f>+E51-D51</f>
        <v>649</v>
      </c>
      <c r="H51" s="36">
        <f>+E51/B51*100</f>
        <v>40.205948397873499</v>
      </c>
      <c r="I51" s="36">
        <f>+E51/C51*100</f>
        <v>84.448202693333897</v>
      </c>
      <c r="J51" s="36">
        <f>+E51/D51*100</f>
        <v>100.81385433386838</v>
      </c>
    </row>
    <row r="52" spans="1:10" ht="18" customHeight="1" x14ac:dyDescent="0.2">
      <c r="A52" s="37" t="s">
        <v>52</v>
      </c>
      <c r="B52" s="38">
        <v>0</v>
      </c>
      <c r="C52" s="38">
        <v>0</v>
      </c>
      <c r="D52" s="38">
        <v>-185</v>
      </c>
      <c r="E52" s="38">
        <v>-92</v>
      </c>
      <c r="F52" s="34">
        <f>+E52-C52</f>
        <v>-92</v>
      </c>
      <c r="G52" s="35">
        <f>+E52-D52</f>
        <v>93</v>
      </c>
      <c r="H52" s="36">
        <v>0</v>
      </c>
      <c r="I52" s="36">
        <v>0</v>
      </c>
      <c r="J52" s="36">
        <f>+E52/D52*100</f>
        <v>49.729729729729733</v>
      </c>
    </row>
    <row r="53" spans="1:10" ht="25.5" customHeight="1" x14ac:dyDescent="0.2">
      <c r="A53" s="39" t="s">
        <v>53</v>
      </c>
      <c r="B53" s="38">
        <v>0</v>
      </c>
      <c r="C53" s="38">
        <v>0</v>
      </c>
      <c r="D53" s="38">
        <v>6</v>
      </c>
      <c r="E53" s="38">
        <v>6</v>
      </c>
      <c r="F53" s="34">
        <f>+E53-C53</f>
        <v>6</v>
      </c>
      <c r="G53" s="35">
        <f>+E53-D53</f>
        <v>0</v>
      </c>
      <c r="H53" s="36">
        <v>0</v>
      </c>
      <c r="I53" s="36">
        <v>0</v>
      </c>
      <c r="J53" s="36">
        <f>+E53/D53*100</f>
        <v>100</v>
      </c>
    </row>
    <row r="54" spans="1:10" ht="19.5" customHeight="1" x14ac:dyDescent="0.2">
      <c r="A54" s="40" t="s">
        <v>54</v>
      </c>
      <c r="B54" s="41">
        <f>+B51+B52+B53</f>
        <v>199953</v>
      </c>
      <c r="C54" s="41">
        <f>+C51+C52+C53</f>
        <v>95198</v>
      </c>
      <c r="D54" s="41">
        <f t="shared" ref="D54:E54" si="5">+D51+D52+D53</f>
        <v>79565</v>
      </c>
      <c r="E54" s="41">
        <f t="shared" si="5"/>
        <v>80307</v>
      </c>
      <c r="F54" s="34">
        <f>+E54-C54</f>
        <v>-14891</v>
      </c>
      <c r="G54" s="35">
        <f>+E54-D54</f>
        <v>742</v>
      </c>
      <c r="H54" s="36">
        <f>+E54/B54*100</f>
        <v>40.162938290498268</v>
      </c>
      <c r="I54" s="36">
        <f>+E54/C54*100</f>
        <v>84.35786466102229</v>
      </c>
      <c r="J54" s="36">
        <f>+E54/D54*100</f>
        <v>100.93257085401872</v>
      </c>
    </row>
    <row r="55" spans="1:10" x14ac:dyDescent="0.2">
      <c r="A55" s="42"/>
      <c r="B55" s="42"/>
      <c r="C55" s="42"/>
      <c r="D55" s="42"/>
      <c r="E55" s="42"/>
      <c r="F55" s="42"/>
      <c r="G55" s="43"/>
      <c r="H55" s="42"/>
    </row>
    <row r="103" ht="19.5" customHeight="1" x14ac:dyDescent="0.2"/>
  </sheetData>
  <dataConsolidate/>
  <mergeCells count="11">
    <mergeCell ref="I10:I12"/>
    <mergeCell ref="J10:J12"/>
    <mergeCell ref="F11:F12"/>
    <mergeCell ref="G11:G12"/>
    <mergeCell ref="A5:H5"/>
    <mergeCell ref="A10:A12"/>
    <mergeCell ref="B10:B12"/>
    <mergeCell ref="C10:C12"/>
    <mergeCell ref="D10:E11"/>
    <mergeCell ref="F10:G10"/>
    <mergeCell ref="H10:H12"/>
  </mergeCells>
  <pageMargins left="0.59055118110236227" right="0.27559055118110237" top="0.47244094488188981" bottom="0.98425196850393704" header="0.51181102362204722" footer="0.51181102362204722"/>
  <pageSetup paperSize="9" scale="7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56"/>
  <sheetViews>
    <sheetView topLeftCell="A4" workbookViewId="0">
      <selection activeCell="K25" sqref="K25"/>
    </sheetView>
  </sheetViews>
  <sheetFormatPr defaultRowHeight="12.75" x14ac:dyDescent="0.2"/>
  <cols>
    <col min="1" max="1" width="23.140625" style="9" customWidth="1"/>
    <col min="2" max="2" width="13" style="9" customWidth="1"/>
    <col min="3" max="3" width="14.140625" style="9" customWidth="1"/>
    <col min="4" max="9" width="12.7109375" style="9" customWidth="1"/>
    <col min="10" max="10" width="12.140625" style="48" customWidth="1"/>
    <col min="11" max="16384" width="9.140625" style="9"/>
  </cols>
  <sheetData>
    <row r="3" spans="1:10" x14ac:dyDescent="0.2">
      <c r="A3" s="44" t="s">
        <v>55</v>
      </c>
      <c r="B3" s="44"/>
      <c r="C3" s="44"/>
      <c r="D3" s="44"/>
      <c r="E3" s="44"/>
      <c r="F3" s="44"/>
      <c r="G3" s="44"/>
      <c r="H3" s="44"/>
      <c r="I3" s="45"/>
      <c r="J3" s="46"/>
    </row>
    <row r="4" spans="1:10" ht="18" customHeight="1" x14ac:dyDescent="0.2">
      <c r="A4" s="9" t="s">
        <v>56</v>
      </c>
      <c r="B4" s="44"/>
      <c r="C4" s="44"/>
      <c r="D4" s="44"/>
      <c r="E4" s="44"/>
      <c r="F4" s="44"/>
      <c r="G4" s="44"/>
      <c r="H4" s="44"/>
      <c r="I4" s="44"/>
      <c r="J4" s="47"/>
    </row>
    <row r="5" spans="1:10" ht="13.5" customHeight="1" x14ac:dyDescent="0.2">
      <c r="A5" s="9" t="s">
        <v>57</v>
      </c>
    </row>
    <row r="6" spans="1:10" ht="13.5" customHeight="1" x14ac:dyDescent="0.2"/>
    <row r="7" spans="1:10" ht="13.5" customHeight="1" x14ac:dyDescent="0.2"/>
    <row r="8" spans="1:10" ht="13.5" customHeight="1" x14ac:dyDescent="0.2">
      <c r="I8" s="45" t="s">
        <v>58</v>
      </c>
      <c r="J8" s="46"/>
    </row>
    <row r="9" spans="1:10" ht="18.75" customHeight="1" x14ac:dyDescent="0.2">
      <c r="A9" s="246" t="s">
        <v>3</v>
      </c>
      <c r="B9" s="248" t="s">
        <v>59</v>
      </c>
      <c r="C9" s="249"/>
      <c r="D9" s="249"/>
      <c r="E9" s="249"/>
      <c r="F9" s="249"/>
      <c r="G9" s="249"/>
      <c r="H9" s="249"/>
      <c r="I9" s="250"/>
      <c r="J9" s="49"/>
    </row>
    <row r="10" spans="1:10" ht="18.75" customHeight="1" x14ac:dyDescent="0.2">
      <c r="A10" s="247"/>
      <c r="B10" s="251" t="s">
        <v>60</v>
      </c>
      <c r="C10" s="251" t="s">
        <v>61</v>
      </c>
      <c r="D10" s="253" t="s">
        <v>62</v>
      </c>
      <c r="E10" s="254"/>
      <c r="F10" s="257" t="s">
        <v>7</v>
      </c>
      <c r="G10" s="257"/>
      <c r="H10" s="258" t="s">
        <v>63</v>
      </c>
      <c r="I10" s="259"/>
      <c r="J10" s="50"/>
    </row>
    <row r="11" spans="1:10" ht="18.75" customHeight="1" x14ac:dyDescent="0.2">
      <c r="A11" s="247"/>
      <c r="B11" s="251"/>
      <c r="C11" s="251"/>
      <c r="D11" s="255"/>
      <c r="E11" s="256"/>
      <c r="F11" s="229" t="s">
        <v>64</v>
      </c>
      <c r="G11" s="229" t="s">
        <v>12</v>
      </c>
      <c r="H11" s="229" t="s">
        <v>65</v>
      </c>
      <c r="I11" s="229" t="s">
        <v>66</v>
      </c>
      <c r="J11" s="50"/>
    </row>
    <row r="12" spans="1:10" ht="18.75" customHeight="1" x14ac:dyDescent="0.2">
      <c r="A12" s="247"/>
      <c r="B12" s="252"/>
      <c r="C12" s="252"/>
      <c r="D12" s="51">
        <v>2010</v>
      </c>
      <c r="E12" s="51">
        <v>2011</v>
      </c>
      <c r="F12" s="231"/>
      <c r="G12" s="231"/>
      <c r="H12" s="231"/>
      <c r="I12" s="231"/>
      <c r="J12" s="50"/>
    </row>
    <row r="13" spans="1:10" ht="18" customHeight="1" x14ac:dyDescent="0.2">
      <c r="A13" s="52" t="s">
        <v>13</v>
      </c>
      <c r="B13" s="53">
        <v>1</v>
      </c>
      <c r="C13" s="53">
        <v>2</v>
      </c>
      <c r="D13" s="53">
        <v>3</v>
      </c>
      <c r="E13" s="53">
        <v>4</v>
      </c>
      <c r="F13" s="53">
        <v>5</v>
      </c>
      <c r="G13" s="53">
        <v>6</v>
      </c>
      <c r="H13" s="53">
        <v>7</v>
      </c>
      <c r="I13" s="53">
        <v>8</v>
      </c>
      <c r="J13" s="54"/>
    </row>
    <row r="14" spans="1:10" ht="18" customHeight="1" x14ac:dyDescent="0.2">
      <c r="A14" s="55" t="s">
        <v>14</v>
      </c>
      <c r="B14" s="26">
        <v>2389</v>
      </c>
      <c r="C14" s="26">
        <v>946</v>
      </c>
      <c r="D14" s="26">
        <v>253</v>
      </c>
      <c r="E14" s="26">
        <v>269</v>
      </c>
      <c r="F14" s="26">
        <f t="shared" ref="F14:F52" si="0">+E14-C14</f>
        <v>-677</v>
      </c>
      <c r="G14" s="28">
        <f>+E14-D14</f>
        <v>16</v>
      </c>
      <c r="H14" s="28">
        <f>+E14/B14*100</f>
        <v>11.259941398074508</v>
      </c>
      <c r="I14" s="29">
        <f>+E14/C14*100</f>
        <v>28.43551797040169</v>
      </c>
      <c r="J14" s="56"/>
    </row>
    <row r="15" spans="1:10" ht="18" customHeight="1" x14ac:dyDescent="0.2">
      <c r="A15" s="55" t="s">
        <v>15</v>
      </c>
      <c r="B15" s="26">
        <v>336</v>
      </c>
      <c r="C15" s="26">
        <v>132</v>
      </c>
      <c r="D15" s="26">
        <v>52</v>
      </c>
      <c r="E15" s="26">
        <v>50</v>
      </c>
      <c r="F15" s="26">
        <f t="shared" si="0"/>
        <v>-82</v>
      </c>
      <c r="G15" s="28">
        <f t="shared" ref="G15:G53" si="1">+E15-D15</f>
        <v>-2</v>
      </c>
      <c r="H15" s="28">
        <f>+E15/B15*100</f>
        <v>14.880952380952381</v>
      </c>
      <c r="I15" s="31">
        <f>+E15/C15*100</f>
        <v>37.878787878787875</v>
      </c>
      <c r="J15" s="56"/>
    </row>
    <row r="16" spans="1:10" ht="18" customHeight="1" x14ac:dyDescent="0.2">
      <c r="A16" s="55" t="s">
        <v>16</v>
      </c>
      <c r="B16" s="26">
        <v>120</v>
      </c>
      <c r="C16" s="26">
        <v>48</v>
      </c>
      <c r="D16" s="26">
        <v>45</v>
      </c>
      <c r="E16" s="26">
        <v>144</v>
      </c>
      <c r="F16" s="26">
        <f t="shared" si="0"/>
        <v>96</v>
      </c>
      <c r="G16" s="28">
        <f t="shared" si="1"/>
        <v>99</v>
      </c>
      <c r="H16" s="28">
        <f>+E16/B16*100</f>
        <v>120</v>
      </c>
      <c r="I16" s="31">
        <f>+E16/C16*100</f>
        <v>300</v>
      </c>
      <c r="J16" s="56"/>
    </row>
    <row r="17" spans="1:10" ht="18" customHeight="1" x14ac:dyDescent="0.2">
      <c r="A17" s="55" t="s">
        <v>17</v>
      </c>
      <c r="B17" s="26">
        <v>60</v>
      </c>
      <c r="C17" s="26">
        <v>23</v>
      </c>
      <c r="D17" s="26">
        <v>59</v>
      </c>
      <c r="E17" s="26">
        <v>38</v>
      </c>
      <c r="F17" s="26">
        <f t="shared" si="0"/>
        <v>15</v>
      </c>
      <c r="G17" s="28">
        <f t="shared" si="1"/>
        <v>-21</v>
      </c>
      <c r="H17" s="28">
        <f>+E17/B17*100</f>
        <v>63.333333333333329</v>
      </c>
      <c r="I17" s="31">
        <f>+E17/C17*100</f>
        <v>165.21739130434781</v>
      </c>
      <c r="J17" s="56"/>
    </row>
    <row r="18" spans="1:10" ht="18" customHeight="1" x14ac:dyDescent="0.2">
      <c r="A18" s="55" t="s">
        <v>18</v>
      </c>
      <c r="B18" s="26">
        <v>156</v>
      </c>
      <c r="C18" s="26">
        <v>62</v>
      </c>
      <c r="D18" s="26">
        <v>116</v>
      </c>
      <c r="E18" s="26">
        <v>11</v>
      </c>
      <c r="F18" s="26">
        <f t="shared" si="0"/>
        <v>-51</v>
      </c>
      <c r="G18" s="28">
        <f t="shared" si="1"/>
        <v>-105</v>
      </c>
      <c r="H18" s="28">
        <f>+E18/B18*100</f>
        <v>7.0512820512820511</v>
      </c>
      <c r="I18" s="31">
        <f>+E18/C18*100</f>
        <v>17.741935483870968</v>
      </c>
      <c r="J18" s="56"/>
    </row>
    <row r="19" spans="1:10" ht="18" customHeight="1" x14ac:dyDescent="0.2">
      <c r="A19" s="55" t="s">
        <v>19</v>
      </c>
      <c r="B19" s="26">
        <v>204</v>
      </c>
      <c r="C19" s="26">
        <v>81</v>
      </c>
      <c r="D19" s="26">
        <v>261</v>
      </c>
      <c r="E19" s="26">
        <v>7</v>
      </c>
      <c r="F19" s="26">
        <f t="shared" si="0"/>
        <v>-74</v>
      </c>
      <c r="G19" s="28">
        <f t="shared" si="1"/>
        <v>-254</v>
      </c>
      <c r="H19" s="28">
        <f t="shared" ref="H19:H53" si="2">+E19/B19*100</f>
        <v>3.4313725490196081</v>
      </c>
      <c r="I19" s="31">
        <f t="shared" ref="I19:I53" si="3">+E19/C19*100</f>
        <v>8.6419753086419746</v>
      </c>
      <c r="J19" s="56"/>
    </row>
    <row r="20" spans="1:10" ht="18" customHeight="1" x14ac:dyDescent="0.2">
      <c r="A20" s="55" t="s">
        <v>20</v>
      </c>
      <c r="B20" s="26">
        <v>720</v>
      </c>
      <c r="C20" s="26">
        <v>284</v>
      </c>
      <c r="D20" s="26">
        <v>321</v>
      </c>
      <c r="E20" s="26">
        <v>16</v>
      </c>
      <c r="F20" s="26">
        <f t="shared" si="0"/>
        <v>-268</v>
      </c>
      <c r="G20" s="28">
        <f t="shared" si="1"/>
        <v>-305</v>
      </c>
      <c r="H20" s="28">
        <f t="shared" si="2"/>
        <v>2.2222222222222223</v>
      </c>
      <c r="I20" s="31">
        <f t="shared" si="3"/>
        <v>5.6338028169014089</v>
      </c>
      <c r="J20" s="56"/>
    </row>
    <row r="21" spans="1:10" ht="18" customHeight="1" x14ac:dyDescent="0.2">
      <c r="A21" s="55" t="s">
        <v>21</v>
      </c>
      <c r="B21" s="26">
        <v>540</v>
      </c>
      <c r="C21" s="26">
        <v>214</v>
      </c>
      <c r="D21" s="26">
        <v>241</v>
      </c>
      <c r="E21" s="26">
        <v>106</v>
      </c>
      <c r="F21" s="26">
        <f t="shared" si="0"/>
        <v>-108</v>
      </c>
      <c r="G21" s="28">
        <f t="shared" si="1"/>
        <v>-135</v>
      </c>
      <c r="H21" s="28">
        <f t="shared" si="2"/>
        <v>19.62962962962963</v>
      </c>
      <c r="I21" s="31">
        <f t="shared" si="3"/>
        <v>49.532710280373834</v>
      </c>
      <c r="J21" s="56"/>
    </row>
    <row r="22" spans="1:10" ht="18" customHeight="1" x14ac:dyDescent="0.2">
      <c r="A22" s="55" t="s">
        <v>22</v>
      </c>
      <c r="B22" s="26">
        <v>468</v>
      </c>
      <c r="C22" s="26">
        <v>184</v>
      </c>
      <c r="D22" s="26">
        <v>351</v>
      </c>
      <c r="E22" s="26">
        <v>47</v>
      </c>
      <c r="F22" s="26">
        <f t="shared" si="0"/>
        <v>-137</v>
      </c>
      <c r="G22" s="28">
        <f t="shared" si="1"/>
        <v>-304</v>
      </c>
      <c r="H22" s="28">
        <f t="shared" si="2"/>
        <v>10.042735042735043</v>
      </c>
      <c r="I22" s="31">
        <f t="shared" si="3"/>
        <v>25.543478260869566</v>
      </c>
      <c r="J22" s="56"/>
    </row>
    <row r="23" spans="1:10" ht="18" customHeight="1" x14ac:dyDescent="0.2">
      <c r="A23" s="55" t="s">
        <v>23</v>
      </c>
      <c r="B23" s="26">
        <v>60</v>
      </c>
      <c r="C23" s="26">
        <v>23</v>
      </c>
      <c r="D23" s="26">
        <v>0</v>
      </c>
      <c r="E23" s="26">
        <v>0</v>
      </c>
      <c r="F23" s="26">
        <f t="shared" si="0"/>
        <v>-23</v>
      </c>
      <c r="G23" s="28">
        <f t="shared" si="1"/>
        <v>0</v>
      </c>
      <c r="H23" s="28">
        <f t="shared" si="2"/>
        <v>0</v>
      </c>
      <c r="I23" s="31">
        <f t="shared" si="3"/>
        <v>0</v>
      </c>
      <c r="J23" s="56"/>
    </row>
    <row r="24" spans="1:10" ht="18" customHeight="1" x14ac:dyDescent="0.2">
      <c r="A24" s="55" t="s">
        <v>24</v>
      </c>
      <c r="B24" s="26">
        <v>120</v>
      </c>
      <c r="C24" s="26">
        <v>48</v>
      </c>
      <c r="D24" s="26">
        <v>4</v>
      </c>
      <c r="E24" s="26">
        <v>414</v>
      </c>
      <c r="F24" s="26">
        <f t="shared" si="0"/>
        <v>366</v>
      </c>
      <c r="G24" s="28">
        <f t="shared" si="1"/>
        <v>410</v>
      </c>
      <c r="H24" s="28">
        <f t="shared" si="2"/>
        <v>345</v>
      </c>
      <c r="I24" s="31">
        <f t="shared" si="3"/>
        <v>862.5</v>
      </c>
      <c r="J24" s="56"/>
    </row>
    <row r="25" spans="1:10" ht="18" customHeight="1" x14ac:dyDescent="0.2">
      <c r="A25" s="55" t="s">
        <v>25</v>
      </c>
      <c r="B25" s="26">
        <v>96</v>
      </c>
      <c r="C25" s="26">
        <v>38</v>
      </c>
      <c r="D25" s="26">
        <v>26</v>
      </c>
      <c r="E25" s="26">
        <v>35</v>
      </c>
      <c r="F25" s="26">
        <f t="shared" si="0"/>
        <v>-3</v>
      </c>
      <c r="G25" s="28">
        <f t="shared" si="1"/>
        <v>9</v>
      </c>
      <c r="H25" s="28">
        <f t="shared" si="2"/>
        <v>36.458333333333329</v>
      </c>
      <c r="I25" s="31">
        <f t="shared" si="3"/>
        <v>92.10526315789474</v>
      </c>
      <c r="J25" s="56"/>
    </row>
    <row r="26" spans="1:10" ht="18" customHeight="1" x14ac:dyDescent="0.2">
      <c r="A26" s="55" t="s">
        <v>26</v>
      </c>
      <c r="B26" s="26">
        <v>156</v>
      </c>
      <c r="C26" s="26">
        <v>62</v>
      </c>
      <c r="D26" s="26">
        <v>104</v>
      </c>
      <c r="E26" s="26">
        <v>249</v>
      </c>
      <c r="F26" s="26">
        <f t="shared" si="0"/>
        <v>187</v>
      </c>
      <c r="G26" s="28">
        <f t="shared" si="1"/>
        <v>145</v>
      </c>
      <c r="H26" s="28">
        <f t="shared" si="2"/>
        <v>159.61538461538461</v>
      </c>
      <c r="I26" s="31">
        <f t="shared" si="3"/>
        <v>401.61290322580652</v>
      </c>
      <c r="J26" s="56"/>
    </row>
    <row r="27" spans="1:10" ht="18" customHeight="1" x14ac:dyDescent="0.2">
      <c r="A27" s="55" t="s">
        <v>27</v>
      </c>
      <c r="B27" s="26">
        <v>552</v>
      </c>
      <c r="C27" s="26">
        <v>217</v>
      </c>
      <c r="D27" s="26">
        <v>237</v>
      </c>
      <c r="E27" s="26">
        <v>112</v>
      </c>
      <c r="F27" s="26">
        <f t="shared" si="0"/>
        <v>-105</v>
      </c>
      <c r="G27" s="28">
        <f t="shared" si="1"/>
        <v>-125</v>
      </c>
      <c r="H27" s="28">
        <f t="shared" si="2"/>
        <v>20.289855072463769</v>
      </c>
      <c r="I27" s="31">
        <f t="shared" si="3"/>
        <v>51.612903225806448</v>
      </c>
      <c r="J27" s="56"/>
    </row>
    <row r="28" spans="1:10" ht="18" customHeight="1" x14ac:dyDescent="0.2">
      <c r="A28" s="55" t="s">
        <v>28</v>
      </c>
      <c r="B28" s="26">
        <v>72</v>
      </c>
      <c r="C28" s="26">
        <v>29</v>
      </c>
      <c r="D28" s="26">
        <v>0</v>
      </c>
      <c r="E28" s="26">
        <v>0</v>
      </c>
      <c r="F28" s="26">
        <f t="shared" si="0"/>
        <v>-29</v>
      </c>
      <c r="G28" s="28">
        <f t="shared" si="1"/>
        <v>0</v>
      </c>
      <c r="H28" s="28">
        <f t="shared" si="2"/>
        <v>0</v>
      </c>
      <c r="I28" s="31">
        <f t="shared" si="3"/>
        <v>0</v>
      </c>
      <c r="J28" s="56"/>
    </row>
    <row r="29" spans="1:10" ht="18" customHeight="1" x14ac:dyDescent="0.2">
      <c r="A29" s="55" t="s">
        <v>29</v>
      </c>
      <c r="B29" s="26">
        <v>60</v>
      </c>
      <c r="C29" s="26">
        <v>23</v>
      </c>
      <c r="D29" s="26">
        <v>48</v>
      </c>
      <c r="E29" s="26">
        <v>3</v>
      </c>
      <c r="F29" s="26">
        <f t="shared" si="0"/>
        <v>-20</v>
      </c>
      <c r="G29" s="28">
        <f t="shared" si="1"/>
        <v>-45</v>
      </c>
      <c r="H29" s="28">
        <f t="shared" si="2"/>
        <v>5</v>
      </c>
      <c r="I29" s="31">
        <f t="shared" si="3"/>
        <v>13.043478260869565</v>
      </c>
      <c r="J29" s="56"/>
    </row>
    <row r="30" spans="1:10" ht="18" customHeight="1" x14ac:dyDescent="0.2">
      <c r="A30" s="55" t="s">
        <v>30</v>
      </c>
      <c r="B30" s="26">
        <v>192</v>
      </c>
      <c r="C30" s="26">
        <v>77</v>
      </c>
      <c r="D30" s="26">
        <v>142</v>
      </c>
      <c r="E30" s="26">
        <v>58</v>
      </c>
      <c r="F30" s="26">
        <f t="shared" si="0"/>
        <v>-19</v>
      </c>
      <c r="G30" s="28">
        <f t="shared" si="1"/>
        <v>-84</v>
      </c>
      <c r="H30" s="28">
        <f t="shared" si="2"/>
        <v>30.208333333333332</v>
      </c>
      <c r="I30" s="31">
        <f t="shared" si="3"/>
        <v>75.324675324675326</v>
      </c>
      <c r="J30" s="56"/>
    </row>
    <row r="31" spans="1:10" ht="18" customHeight="1" x14ac:dyDescent="0.2">
      <c r="A31" s="55" t="s">
        <v>31</v>
      </c>
      <c r="B31" s="26">
        <v>300</v>
      </c>
      <c r="C31" s="26">
        <v>117</v>
      </c>
      <c r="D31" s="26">
        <v>20</v>
      </c>
      <c r="E31" s="26">
        <v>101</v>
      </c>
      <c r="F31" s="26">
        <f t="shared" si="0"/>
        <v>-16</v>
      </c>
      <c r="G31" s="28">
        <f t="shared" si="1"/>
        <v>81</v>
      </c>
      <c r="H31" s="28">
        <f t="shared" si="2"/>
        <v>33.666666666666664</v>
      </c>
      <c r="I31" s="31">
        <f t="shared" si="3"/>
        <v>86.324786324786331</v>
      </c>
      <c r="J31" s="56"/>
    </row>
    <row r="32" spans="1:10" ht="18" customHeight="1" x14ac:dyDescent="0.2">
      <c r="A32" s="55" t="s">
        <v>32</v>
      </c>
      <c r="B32" s="26">
        <v>264</v>
      </c>
      <c r="C32" s="26">
        <v>104</v>
      </c>
      <c r="D32" s="26">
        <v>121</v>
      </c>
      <c r="E32" s="26">
        <v>117</v>
      </c>
      <c r="F32" s="26">
        <f t="shared" si="0"/>
        <v>13</v>
      </c>
      <c r="G32" s="28">
        <f t="shared" si="1"/>
        <v>-4</v>
      </c>
      <c r="H32" s="28">
        <f t="shared" si="2"/>
        <v>44.31818181818182</v>
      </c>
      <c r="I32" s="31">
        <f t="shared" si="3"/>
        <v>112.5</v>
      </c>
      <c r="J32" s="56"/>
    </row>
    <row r="33" spans="1:10" ht="18" customHeight="1" x14ac:dyDescent="0.2">
      <c r="A33" s="55" t="s">
        <v>33</v>
      </c>
      <c r="B33" s="26">
        <v>240</v>
      </c>
      <c r="C33" s="26">
        <v>95</v>
      </c>
      <c r="D33" s="26">
        <v>196</v>
      </c>
      <c r="E33" s="26">
        <v>0</v>
      </c>
      <c r="F33" s="26">
        <f t="shared" si="0"/>
        <v>-95</v>
      </c>
      <c r="G33" s="28">
        <f t="shared" si="1"/>
        <v>-196</v>
      </c>
      <c r="H33" s="28">
        <f t="shared" si="2"/>
        <v>0</v>
      </c>
      <c r="I33" s="31">
        <f t="shared" si="3"/>
        <v>0</v>
      </c>
      <c r="J33" s="56"/>
    </row>
    <row r="34" spans="1:10" ht="18" customHeight="1" x14ac:dyDescent="0.2">
      <c r="A34" s="55" t="s">
        <v>34</v>
      </c>
      <c r="B34" s="26">
        <v>384</v>
      </c>
      <c r="C34" s="26">
        <v>150</v>
      </c>
      <c r="D34" s="26">
        <v>94</v>
      </c>
      <c r="E34" s="26">
        <v>8</v>
      </c>
      <c r="F34" s="26">
        <f t="shared" si="0"/>
        <v>-142</v>
      </c>
      <c r="G34" s="28">
        <f t="shared" si="1"/>
        <v>-86</v>
      </c>
      <c r="H34" s="28">
        <f t="shared" si="2"/>
        <v>2.083333333333333</v>
      </c>
      <c r="I34" s="31">
        <f t="shared" si="3"/>
        <v>5.3333333333333339</v>
      </c>
      <c r="J34" s="56"/>
    </row>
    <row r="35" spans="1:10" ht="18" customHeight="1" x14ac:dyDescent="0.2">
      <c r="A35" s="55" t="s">
        <v>35</v>
      </c>
      <c r="B35" s="26">
        <v>12</v>
      </c>
      <c r="C35" s="26">
        <v>4</v>
      </c>
      <c r="D35" s="26">
        <v>0</v>
      </c>
      <c r="E35" s="26">
        <v>30</v>
      </c>
      <c r="F35" s="26">
        <f t="shared" si="0"/>
        <v>26</v>
      </c>
      <c r="G35" s="28">
        <f t="shared" si="1"/>
        <v>30</v>
      </c>
      <c r="H35" s="28">
        <f t="shared" si="2"/>
        <v>250</v>
      </c>
      <c r="I35" s="31">
        <f t="shared" si="3"/>
        <v>750</v>
      </c>
      <c r="J35" s="56"/>
    </row>
    <row r="36" spans="1:10" ht="18" customHeight="1" x14ac:dyDescent="0.2">
      <c r="A36" s="55" t="s">
        <v>36</v>
      </c>
      <c r="B36" s="26">
        <v>108</v>
      </c>
      <c r="C36" s="26">
        <v>43</v>
      </c>
      <c r="D36" s="26">
        <v>7</v>
      </c>
      <c r="E36" s="26">
        <v>22</v>
      </c>
      <c r="F36" s="26">
        <f t="shared" si="0"/>
        <v>-21</v>
      </c>
      <c r="G36" s="28">
        <f t="shared" si="1"/>
        <v>15</v>
      </c>
      <c r="H36" s="28">
        <f t="shared" si="2"/>
        <v>20.37037037037037</v>
      </c>
      <c r="I36" s="31">
        <f t="shared" si="3"/>
        <v>51.162790697674424</v>
      </c>
      <c r="J36" s="56"/>
    </row>
    <row r="37" spans="1:10" ht="18" customHeight="1" x14ac:dyDescent="0.2">
      <c r="A37" s="55" t="s">
        <v>37</v>
      </c>
      <c r="B37" s="26">
        <v>72</v>
      </c>
      <c r="C37" s="26">
        <v>29</v>
      </c>
      <c r="D37" s="26">
        <v>5</v>
      </c>
      <c r="E37" s="26">
        <v>27</v>
      </c>
      <c r="F37" s="26">
        <f t="shared" si="0"/>
        <v>-2</v>
      </c>
      <c r="G37" s="28">
        <f t="shared" si="1"/>
        <v>22</v>
      </c>
      <c r="H37" s="28">
        <f t="shared" si="2"/>
        <v>37.5</v>
      </c>
      <c r="I37" s="31">
        <f t="shared" si="3"/>
        <v>93.103448275862064</v>
      </c>
      <c r="J37" s="56"/>
    </row>
    <row r="38" spans="1:10" ht="18" customHeight="1" x14ac:dyDescent="0.2">
      <c r="A38" s="55" t="s">
        <v>38</v>
      </c>
      <c r="B38" s="26">
        <v>48</v>
      </c>
      <c r="C38" s="26">
        <v>19</v>
      </c>
      <c r="D38" s="26">
        <v>40</v>
      </c>
      <c r="E38" s="26">
        <v>97</v>
      </c>
      <c r="F38" s="26">
        <f t="shared" si="0"/>
        <v>78</v>
      </c>
      <c r="G38" s="28">
        <f t="shared" si="1"/>
        <v>57</v>
      </c>
      <c r="H38" s="28">
        <f t="shared" si="2"/>
        <v>202.08333333333334</v>
      </c>
      <c r="I38" s="31">
        <f t="shared" si="3"/>
        <v>510.5263157894737</v>
      </c>
      <c r="J38" s="56"/>
    </row>
    <row r="39" spans="1:10" ht="18" customHeight="1" x14ac:dyDescent="0.2">
      <c r="A39" s="55" t="s">
        <v>39</v>
      </c>
      <c r="B39" s="26">
        <v>600</v>
      </c>
      <c r="C39" s="26">
        <v>237</v>
      </c>
      <c r="D39" s="26">
        <v>557</v>
      </c>
      <c r="E39" s="26">
        <v>0</v>
      </c>
      <c r="F39" s="26">
        <f t="shared" si="0"/>
        <v>-237</v>
      </c>
      <c r="G39" s="28">
        <f t="shared" si="1"/>
        <v>-557</v>
      </c>
      <c r="H39" s="28">
        <f t="shared" si="2"/>
        <v>0</v>
      </c>
      <c r="I39" s="31">
        <f t="shared" si="3"/>
        <v>0</v>
      </c>
      <c r="J39" s="56"/>
    </row>
    <row r="40" spans="1:10" ht="18" customHeight="1" x14ac:dyDescent="0.2">
      <c r="A40" s="55" t="s">
        <v>67</v>
      </c>
      <c r="B40" s="26">
        <v>576</v>
      </c>
      <c r="C40" s="26">
        <v>228</v>
      </c>
      <c r="D40" s="26">
        <v>909</v>
      </c>
      <c r="E40" s="26">
        <v>0</v>
      </c>
      <c r="F40" s="26">
        <f t="shared" si="0"/>
        <v>-228</v>
      </c>
      <c r="G40" s="28">
        <f t="shared" si="1"/>
        <v>-909</v>
      </c>
      <c r="H40" s="28">
        <f t="shared" si="2"/>
        <v>0</v>
      </c>
      <c r="I40" s="31">
        <f t="shared" si="3"/>
        <v>0</v>
      </c>
      <c r="J40" s="56"/>
    </row>
    <row r="41" spans="1:10" ht="18" customHeight="1" x14ac:dyDescent="0.2">
      <c r="A41" s="55" t="s">
        <v>41</v>
      </c>
      <c r="B41" s="26">
        <v>60</v>
      </c>
      <c r="C41" s="26">
        <v>23</v>
      </c>
      <c r="D41" s="26">
        <v>7</v>
      </c>
      <c r="E41" s="26">
        <v>5</v>
      </c>
      <c r="F41" s="26">
        <f t="shared" si="0"/>
        <v>-18</v>
      </c>
      <c r="G41" s="28">
        <f t="shared" si="1"/>
        <v>-2</v>
      </c>
      <c r="H41" s="28">
        <f t="shared" si="2"/>
        <v>8.3333333333333321</v>
      </c>
      <c r="I41" s="31">
        <f t="shared" si="3"/>
        <v>21.739130434782609</v>
      </c>
      <c r="J41" s="56"/>
    </row>
    <row r="42" spans="1:10" ht="18" customHeight="1" x14ac:dyDescent="0.2">
      <c r="A42" s="55" t="s">
        <v>42</v>
      </c>
      <c r="B42" s="26">
        <v>12</v>
      </c>
      <c r="C42" s="26">
        <v>4</v>
      </c>
      <c r="D42" s="26">
        <v>0</v>
      </c>
      <c r="E42" s="26">
        <v>0</v>
      </c>
      <c r="F42" s="26">
        <f t="shared" si="0"/>
        <v>-4</v>
      </c>
      <c r="G42" s="28">
        <f t="shared" si="1"/>
        <v>0</v>
      </c>
      <c r="H42" s="28">
        <f t="shared" si="2"/>
        <v>0</v>
      </c>
      <c r="I42" s="31">
        <f t="shared" si="3"/>
        <v>0</v>
      </c>
      <c r="J42" s="56"/>
    </row>
    <row r="43" spans="1:10" ht="18" customHeight="1" x14ac:dyDescent="0.2">
      <c r="A43" s="55" t="s">
        <v>43</v>
      </c>
      <c r="B43" s="26">
        <v>36</v>
      </c>
      <c r="C43" s="26">
        <v>14</v>
      </c>
      <c r="D43" s="26">
        <v>0</v>
      </c>
      <c r="E43" s="26">
        <v>0</v>
      </c>
      <c r="F43" s="26">
        <f t="shared" si="0"/>
        <v>-14</v>
      </c>
      <c r="G43" s="28">
        <f t="shared" si="1"/>
        <v>0</v>
      </c>
      <c r="H43" s="28">
        <f t="shared" si="2"/>
        <v>0</v>
      </c>
      <c r="I43" s="31">
        <f t="shared" si="3"/>
        <v>0</v>
      </c>
      <c r="J43" s="56"/>
    </row>
    <row r="44" spans="1:10" ht="18" customHeight="1" x14ac:dyDescent="0.2">
      <c r="A44" s="55" t="s">
        <v>44</v>
      </c>
      <c r="B44" s="26">
        <v>168</v>
      </c>
      <c r="C44" s="26">
        <v>67</v>
      </c>
      <c r="D44" s="26">
        <v>23</v>
      </c>
      <c r="E44" s="26">
        <v>0</v>
      </c>
      <c r="F44" s="26">
        <f t="shared" si="0"/>
        <v>-67</v>
      </c>
      <c r="G44" s="28">
        <f t="shared" si="1"/>
        <v>-23</v>
      </c>
      <c r="H44" s="28">
        <f t="shared" si="2"/>
        <v>0</v>
      </c>
      <c r="I44" s="31">
        <f t="shared" si="3"/>
        <v>0</v>
      </c>
      <c r="J44" s="56"/>
    </row>
    <row r="45" spans="1:10" ht="18" customHeight="1" x14ac:dyDescent="0.2">
      <c r="A45" s="55" t="s">
        <v>45</v>
      </c>
      <c r="B45" s="26">
        <v>372</v>
      </c>
      <c r="C45" s="26">
        <v>147</v>
      </c>
      <c r="D45" s="26">
        <v>147</v>
      </c>
      <c r="E45" s="26">
        <v>250</v>
      </c>
      <c r="F45" s="26">
        <f t="shared" si="0"/>
        <v>103</v>
      </c>
      <c r="G45" s="28">
        <f t="shared" si="1"/>
        <v>103</v>
      </c>
      <c r="H45" s="28">
        <f t="shared" si="2"/>
        <v>67.204301075268816</v>
      </c>
      <c r="I45" s="31">
        <f t="shared" si="3"/>
        <v>170.06802721088434</v>
      </c>
      <c r="J45" s="56"/>
    </row>
    <row r="46" spans="1:10" ht="18" customHeight="1" x14ac:dyDescent="0.2">
      <c r="A46" s="55" t="s">
        <v>46</v>
      </c>
      <c r="B46" s="26">
        <v>96</v>
      </c>
      <c r="C46" s="26">
        <v>38</v>
      </c>
      <c r="D46" s="26">
        <v>0</v>
      </c>
      <c r="E46" s="26">
        <v>132</v>
      </c>
      <c r="F46" s="26">
        <f t="shared" si="0"/>
        <v>94</v>
      </c>
      <c r="G46" s="28">
        <f t="shared" si="1"/>
        <v>132</v>
      </c>
      <c r="H46" s="28">
        <f t="shared" si="2"/>
        <v>137.5</v>
      </c>
      <c r="I46" s="31">
        <f t="shared" si="3"/>
        <v>347.36842105263162</v>
      </c>
      <c r="J46" s="56"/>
    </row>
    <row r="47" spans="1:10" ht="18" customHeight="1" x14ac:dyDescent="0.2">
      <c r="A47" s="55" t="s">
        <v>47</v>
      </c>
      <c r="B47" s="26">
        <v>456</v>
      </c>
      <c r="C47" s="26">
        <v>180</v>
      </c>
      <c r="D47" s="26">
        <v>240</v>
      </c>
      <c r="E47" s="26">
        <v>4</v>
      </c>
      <c r="F47" s="26">
        <f t="shared" si="0"/>
        <v>-176</v>
      </c>
      <c r="G47" s="28">
        <f t="shared" si="1"/>
        <v>-236</v>
      </c>
      <c r="H47" s="28">
        <f t="shared" si="2"/>
        <v>0.8771929824561403</v>
      </c>
      <c r="I47" s="31">
        <f t="shared" si="3"/>
        <v>2.2222222222222223</v>
      </c>
      <c r="J47" s="56"/>
    </row>
    <row r="48" spans="1:10" ht="18" customHeight="1" x14ac:dyDescent="0.2">
      <c r="A48" s="55" t="s">
        <v>48</v>
      </c>
      <c r="B48" s="26">
        <v>84</v>
      </c>
      <c r="C48" s="26">
        <v>33</v>
      </c>
      <c r="D48" s="26">
        <v>0</v>
      </c>
      <c r="E48" s="26">
        <v>27</v>
      </c>
      <c r="F48" s="26">
        <f t="shared" si="0"/>
        <v>-6</v>
      </c>
      <c r="G48" s="28">
        <f t="shared" si="1"/>
        <v>27</v>
      </c>
      <c r="H48" s="28">
        <f t="shared" si="2"/>
        <v>32.142857142857146</v>
      </c>
      <c r="I48" s="31">
        <f t="shared" si="3"/>
        <v>81.818181818181827</v>
      </c>
      <c r="J48" s="56"/>
    </row>
    <row r="49" spans="1:10" ht="18" customHeight="1" x14ac:dyDescent="0.2">
      <c r="A49" s="55" t="s">
        <v>49</v>
      </c>
      <c r="B49" s="26">
        <v>108</v>
      </c>
      <c r="C49" s="26">
        <v>43</v>
      </c>
      <c r="D49" s="26">
        <v>89</v>
      </c>
      <c r="E49" s="26">
        <v>0</v>
      </c>
      <c r="F49" s="26">
        <f t="shared" si="0"/>
        <v>-43</v>
      </c>
      <c r="G49" s="28">
        <f t="shared" si="1"/>
        <v>-89</v>
      </c>
      <c r="H49" s="28">
        <f t="shared" si="2"/>
        <v>0</v>
      </c>
      <c r="I49" s="31">
        <f t="shared" si="3"/>
        <v>0</v>
      </c>
      <c r="J49" s="56"/>
    </row>
    <row r="50" spans="1:10" ht="18" customHeight="1" x14ac:dyDescent="0.2">
      <c r="A50" s="55" t="s">
        <v>50</v>
      </c>
      <c r="B50" s="26">
        <v>216</v>
      </c>
      <c r="C50" s="26">
        <v>84</v>
      </c>
      <c r="D50" s="26">
        <v>218</v>
      </c>
      <c r="E50" s="26">
        <v>0</v>
      </c>
      <c r="F50" s="26">
        <f t="shared" si="0"/>
        <v>-84</v>
      </c>
      <c r="G50" s="28">
        <f t="shared" si="1"/>
        <v>-218</v>
      </c>
      <c r="H50" s="28">
        <f t="shared" si="2"/>
        <v>0</v>
      </c>
      <c r="I50" s="31">
        <f t="shared" si="3"/>
        <v>0</v>
      </c>
      <c r="J50" s="56"/>
    </row>
    <row r="51" spans="1:10" ht="18" customHeight="1" x14ac:dyDescent="0.2">
      <c r="A51" s="57" t="s">
        <v>51</v>
      </c>
      <c r="B51" s="58">
        <v>10513</v>
      </c>
      <c r="C51" s="58">
        <f>SUM(C14:C50)</f>
        <v>4150</v>
      </c>
      <c r="D51" s="58">
        <f>SUM(D14:D50)</f>
        <v>4933</v>
      </c>
      <c r="E51" s="58">
        <f>SUM(E14:E50)</f>
        <v>2379</v>
      </c>
      <c r="F51" s="58">
        <f t="shared" si="0"/>
        <v>-1771</v>
      </c>
      <c r="G51" s="36">
        <f t="shared" si="1"/>
        <v>-2554</v>
      </c>
      <c r="H51" s="36">
        <f t="shared" si="2"/>
        <v>22.629125844192906</v>
      </c>
      <c r="I51" s="36">
        <f t="shared" si="3"/>
        <v>57.325301204819276</v>
      </c>
      <c r="J51" s="56"/>
    </row>
    <row r="52" spans="1:10" ht="18" customHeight="1" x14ac:dyDescent="0.2">
      <c r="A52" s="57" t="s">
        <v>68</v>
      </c>
      <c r="B52" s="34">
        <v>39569</v>
      </c>
      <c r="C52" s="34">
        <v>19469</v>
      </c>
      <c r="D52" s="34">
        <v>16326</v>
      </c>
      <c r="E52" s="34">
        <v>14225</v>
      </c>
      <c r="F52" s="58">
        <f t="shared" si="0"/>
        <v>-5244</v>
      </c>
      <c r="G52" s="36">
        <f t="shared" si="1"/>
        <v>-2101</v>
      </c>
      <c r="H52" s="36">
        <f t="shared" si="2"/>
        <v>35.949859738684324</v>
      </c>
      <c r="I52" s="36">
        <f t="shared" si="3"/>
        <v>73.064872361189586</v>
      </c>
      <c r="J52" s="56"/>
    </row>
    <row r="53" spans="1:10" ht="18" customHeight="1" x14ac:dyDescent="0.2">
      <c r="A53" s="57" t="s">
        <v>69</v>
      </c>
      <c r="B53" s="34">
        <v>50082</v>
      </c>
      <c r="C53" s="34">
        <f>+C51+C52</f>
        <v>23619</v>
      </c>
      <c r="D53" s="34">
        <f>+D51+D52</f>
        <v>21259</v>
      </c>
      <c r="E53" s="34">
        <f>+E51+E52</f>
        <v>16604</v>
      </c>
      <c r="F53" s="34">
        <f>+F51+F52</f>
        <v>-7015</v>
      </c>
      <c r="G53" s="36">
        <f t="shared" si="1"/>
        <v>-4655</v>
      </c>
      <c r="H53" s="59">
        <f t="shared" si="2"/>
        <v>33.153628049998005</v>
      </c>
      <c r="I53" s="36">
        <f t="shared" si="3"/>
        <v>70.299335280917902</v>
      </c>
      <c r="J53" s="56"/>
    </row>
    <row r="54" spans="1:10" ht="18" customHeight="1" x14ac:dyDescent="0.2"/>
    <row r="55" spans="1:10" ht="18" customHeight="1" x14ac:dyDescent="0.2">
      <c r="C55" s="60"/>
    </row>
    <row r="56" spans="1:10" ht="15" customHeight="1" x14ac:dyDescent="0.2"/>
  </sheetData>
  <mergeCells count="11">
    <mergeCell ref="I11:I12"/>
    <mergeCell ref="A9:A12"/>
    <mergeCell ref="B9:I9"/>
    <mergeCell ref="B10:B12"/>
    <mergeCell ref="C10:C12"/>
    <mergeCell ref="D10:E11"/>
    <mergeCell ref="F10:G10"/>
    <mergeCell ref="H10:I10"/>
    <mergeCell ref="F11:F12"/>
    <mergeCell ref="G11:G12"/>
    <mergeCell ref="H11:H12"/>
  </mergeCells>
  <pageMargins left="0.54" right="0.45" top="0.6" bottom="0.63" header="0.4921259845" footer="0.4921259845"/>
  <pageSetup paperSize="9" scale="74" orientation="portrait" copies="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52"/>
  <sheetViews>
    <sheetView workbookViewId="0">
      <selection activeCell="L8" sqref="L8"/>
    </sheetView>
  </sheetViews>
  <sheetFormatPr defaultRowHeight="18" customHeight="1" x14ac:dyDescent="0.2"/>
  <cols>
    <col min="1" max="1" width="21.42578125" customWidth="1"/>
    <col min="2" max="2" width="13.140625" customWidth="1"/>
    <col min="3" max="3" width="13.5703125" customWidth="1"/>
    <col min="4" max="5" width="11.7109375" customWidth="1"/>
  </cols>
  <sheetData>
    <row r="3" spans="1:10" ht="18" customHeight="1" x14ac:dyDescent="0.2">
      <c r="A3" s="5" t="s">
        <v>70</v>
      </c>
      <c r="B3" s="7"/>
      <c r="C3" s="7"/>
      <c r="D3" s="7"/>
      <c r="E3" s="7"/>
      <c r="F3" s="7"/>
      <c r="G3" s="8"/>
      <c r="H3" s="7"/>
      <c r="I3" s="1"/>
    </row>
    <row r="4" spans="1:10" ht="18" customHeight="1" x14ac:dyDescent="0.2">
      <c r="A4" s="9" t="s">
        <v>1</v>
      </c>
      <c r="B4" s="7"/>
      <c r="C4" s="7"/>
      <c r="D4" s="7"/>
      <c r="E4" s="7"/>
      <c r="F4" s="7"/>
      <c r="G4" s="8"/>
      <c r="H4" s="7"/>
      <c r="I4" s="1"/>
    </row>
    <row r="5" spans="1:10" ht="18" customHeight="1" x14ac:dyDescent="0.2">
      <c r="A5" s="7"/>
      <c r="B5" s="7"/>
      <c r="C5" s="7"/>
      <c r="D5" s="7"/>
      <c r="E5" s="7"/>
      <c r="F5" s="7"/>
      <c r="G5" s="8"/>
      <c r="H5" s="7"/>
      <c r="I5" s="1"/>
    </row>
    <row r="6" spans="1:10" ht="18" customHeight="1" x14ac:dyDescent="0.25">
      <c r="A6" s="10"/>
      <c r="B6" s="10"/>
      <c r="C6" s="10"/>
      <c r="D6" s="10"/>
      <c r="E6" s="10"/>
      <c r="F6" s="11"/>
      <c r="G6" s="12"/>
      <c r="H6" s="13"/>
      <c r="I6" s="1"/>
      <c r="J6" s="14" t="s">
        <v>2</v>
      </c>
    </row>
    <row r="7" spans="1:10" ht="18" customHeight="1" x14ac:dyDescent="0.2">
      <c r="A7" s="234" t="s">
        <v>3</v>
      </c>
      <c r="B7" s="237" t="s">
        <v>60</v>
      </c>
      <c r="C7" s="237" t="s">
        <v>71</v>
      </c>
      <c r="D7" s="240" t="s">
        <v>72</v>
      </c>
      <c r="E7" s="241"/>
      <c r="F7" s="244" t="s">
        <v>7</v>
      </c>
      <c r="G7" s="245"/>
      <c r="H7" s="229" t="s">
        <v>8</v>
      </c>
      <c r="I7" s="229" t="s">
        <v>9</v>
      </c>
      <c r="J7" s="232" t="s">
        <v>10</v>
      </c>
    </row>
    <row r="8" spans="1:10" ht="18" customHeight="1" x14ac:dyDescent="0.2">
      <c r="A8" s="235"/>
      <c r="B8" s="238"/>
      <c r="C8" s="238"/>
      <c r="D8" s="242"/>
      <c r="E8" s="243"/>
      <c r="F8" s="229" t="s">
        <v>11</v>
      </c>
      <c r="G8" s="229" t="s">
        <v>12</v>
      </c>
      <c r="H8" s="230"/>
      <c r="I8" s="230"/>
      <c r="J8" s="232"/>
    </row>
    <row r="9" spans="1:10" ht="18" customHeight="1" x14ac:dyDescent="0.2">
      <c r="A9" s="236"/>
      <c r="B9" s="239"/>
      <c r="C9" s="239"/>
      <c r="D9" s="61" t="s">
        <v>73</v>
      </c>
      <c r="E9" s="61" t="s">
        <v>74</v>
      </c>
      <c r="F9" s="231"/>
      <c r="G9" s="231"/>
      <c r="H9" s="231"/>
      <c r="I9" s="231"/>
      <c r="J9" s="232"/>
    </row>
    <row r="10" spans="1:10" ht="18" customHeight="1" x14ac:dyDescent="0.2">
      <c r="A10" s="16" t="s">
        <v>13</v>
      </c>
      <c r="B10" s="17">
        <v>1</v>
      </c>
      <c r="C10" s="17">
        <v>2</v>
      </c>
      <c r="D10" s="17">
        <v>3</v>
      </c>
      <c r="E10" s="17">
        <v>4</v>
      </c>
      <c r="F10" s="18">
        <v>5</v>
      </c>
      <c r="G10" s="19">
        <v>6</v>
      </c>
      <c r="H10" s="20">
        <v>7</v>
      </c>
      <c r="I10" s="62">
        <v>8</v>
      </c>
      <c r="J10" s="62">
        <v>9</v>
      </c>
    </row>
    <row r="11" spans="1:10" ht="18" customHeight="1" x14ac:dyDescent="0.2">
      <c r="A11" s="22" t="s">
        <v>14</v>
      </c>
      <c r="B11" s="23">
        <v>2366</v>
      </c>
      <c r="C11" s="24">
        <v>1115</v>
      </c>
      <c r="D11" s="23">
        <v>1059</v>
      </c>
      <c r="E11" s="63">
        <v>1065</v>
      </c>
      <c r="F11" s="26">
        <f t="shared" ref="F11:F47" si="0">+E11-C11</f>
        <v>-50</v>
      </c>
      <c r="G11" s="27">
        <f t="shared" ref="G11:G47" si="1">+E11-D11</f>
        <v>6</v>
      </c>
      <c r="H11" s="28">
        <f t="shared" ref="H11:H50" si="2">+E11/B11*100</f>
        <v>45.012679628064248</v>
      </c>
      <c r="I11" s="28">
        <f t="shared" ref="I11:I50" si="3">+E11/C11*100</f>
        <v>95.515695067264573</v>
      </c>
      <c r="J11" s="29">
        <f t="shared" ref="J11:J52" si="4">+E11/D11*100</f>
        <v>100.56657223796034</v>
      </c>
    </row>
    <row r="12" spans="1:10" ht="18" customHeight="1" x14ac:dyDescent="0.2">
      <c r="A12" s="22" t="s">
        <v>15</v>
      </c>
      <c r="B12" s="23">
        <v>878</v>
      </c>
      <c r="C12" s="24">
        <v>416</v>
      </c>
      <c r="D12" s="23">
        <v>420</v>
      </c>
      <c r="E12" s="30">
        <v>244</v>
      </c>
      <c r="F12" s="26">
        <f t="shared" si="0"/>
        <v>-172</v>
      </c>
      <c r="G12" s="27">
        <f t="shared" si="1"/>
        <v>-176</v>
      </c>
      <c r="H12" s="28">
        <f t="shared" si="2"/>
        <v>27.790432801822323</v>
      </c>
      <c r="I12" s="28">
        <f t="shared" si="3"/>
        <v>58.653846153846153</v>
      </c>
      <c r="J12" s="31">
        <f t="shared" si="4"/>
        <v>58.095238095238102</v>
      </c>
    </row>
    <row r="13" spans="1:10" ht="18" customHeight="1" x14ac:dyDescent="0.2">
      <c r="A13" s="22" t="s">
        <v>16</v>
      </c>
      <c r="B13" s="23">
        <v>235</v>
      </c>
      <c r="C13" s="24">
        <v>111</v>
      </c>
      <c r="D13" s="23">
        <v>103</v>
      </c>
      <c r="E13" s="30">
        <v>131</v>
      </c>
      <c r="F13" s="26">
        <f t="shared" si="0"/>
        <v>20</v>
      </c>
      <c r="G13" s="27">
        <f t="shared" si="1"/>
        <v>28</v>
      </c>
      <c r="H13" s="28">
        <f t="shared" si="2"/>
        <v>55.744680851063833</v>
      </c>
      <c r="I13" s="28">
        <f t="shared" si="3"/>
        <v>118.01801801801801</v>
      </c>
      <c r="J13" s="31">
        <f t="shared" si="4"/>
        <v>127.18446601941748</v>
      </c>
    </row>
    <row r="14" spans="1:10" ht="18" customHeight="1" x14ac:dyDescent="0.2">
      <c r="A14" s="22" t="s">
        <v>17</v>
      </c>
      <c r="B14" s="23">
        <v>433</v>
      </c>
      <c r="C14" s="24">
        <v>204</v>
      </c>
      <c r="D14" s="23">
        <v>168</v>
      </c>
      <c r="E14" s="30">
        <v>164</v>
      </c>
      <c r="F14" s="26">
        <f t="shared" si="0"/>
        <v>-40</v>
      </c>
      <c r="G14" s="27">
        <f t="shared" si="1"/>
        <v>-4</v>
      </c>
      <c r="H14" s="28">
        <f t="shared" si="2"/>
        <v>37.875288683602768</v>
      </c>
      <c r="I14" s="28">
        <f t="shared" si="3"/>
        <v>80.392156862745097</v>
      </c>
      <c r="J14" s="31">
        <f t="shared" si="4"/>
        <v>97.61904761904762</v>
      </c>
    </row>
    <row r="15" spans="1:10" ht="18" customHeight="1" x14ac:dyDescent="0.2">
      <c r="A15" s="22" t="s">
        <v>18</v>
      </c>
      <c r="B15" s="23">
        <v>275</v>
      </c>
      <c r="C15" s="24">
        <v>129</v>
      </c>
      <c r="D15" s="23">
        <v>120</v>
      </c>
      <c r="E15" s="30">
        <v>128</v>
      </c>
      <c r="F15" s="26">
        <f t="shared" si="0"/>
        <v>-1</v>
      </c>
      <c r="G15" s="27">
        <f t="shared" si="1"/>
        <v>8</v>
      </c>
      <c r="H15" s="28">
        <f t="shared" si="2"/>
        <v>46.545454545454547</v>
      </c>
      <c r="I15" s="28">
        <f t="shared" si="3"/>
        <v>99.224806201550393</v>
      </c>
      <c r="J15" s="31">
        <f t="shared" si="4"/>
        <v>106.66666666666667</v>
      </c>
    </row>
    <row r="16" spans="1:10" ht="18" customHeight="1" x14ac:dyDescent="0.2">
      <c r="A16" s="22" t="s">
        <v>19</v>
      </c>
      <c r="B16" s="23">
        <v>520</v>
      </c>
      <c r="C16" s="24">
        <v>248</v>
      </c>
      <c r="D16" s="23">
        <v>175</v>
      </c>
      <c r="E16" s="30">
        <v>231</v>
      </c>
      <c r="F16" s="26">
        <f t="shared" si="0"/>
        <v>-17</v>
      </c>
      <c r="G16" s="27">
        <f t="shared" si="1"/>
        <v>56</v>
      </c>
      <c r="H16" s="28">
        <f t="shared" si="2"/>
        <v>44.42307692307692</v>
      </c>
      <c r="I16" s="28">
        <f t="shared" si="3"/>
        <v>93.145161290322577</v>
      </c>
      <c r="J16" s="31">
        <f t="shared" si="4"/>
        <v>132</v>
      </c>
    </row>
    <row r="17" spans="1:10" ht="18" customHeight="1" x14ac:dyDescent="0.2">
      <c r="A17" s="22" t="s">
        <v>20</v>
      </c>
      <c r="B17" s="23">
        <v>600</v>
      </c>
      <c r="C17" s="24">
        <v>281</v>
      </c>
      <c r="D17" s="23">
        <v>188</v>
      </c>
      <c r="E17" s="30">
        <v>267</v>
      </c>
      <c r="F17" s="26">
        <f t="shared" si="0"/>
        <v>-14</v>
      </c>
      <c r="G17" s="27">
        <f t="shared" si="1"/>
        <v>79</v>
      </c>
      <c r="H17" s="28">
        <f t="shared" si="2"/>
        <v>44.5</v>
      </c>
      <c r="I17" s="28">
        <f t="shared" si="3"/>
        <v>95.017793594306056</v>
      </c>
      <c r="J17" s="31">
        <f t="shared" si="4"/>
        <v>142.02127659574469</v>
      </c>
    </row>
    <row r="18" spans="1:10" ht="18" customHeight="1" x14ac:dyDescent="0.2">
      <c r="A18" s="22" t="s">
        <v>21</v>
      </c>
      <c r="B18" s="23">
        <v>1831</v>
      </c>
      <c r="C18" s="24">
        <v>866</v>
      </c>
      <c r="D18" s="23">
        <v>823</v>
      </c>
      <c r="E18" s="30">
        <v>1060</v>
      </c>
      <c r="F18" s="26">
        <f t="shared" si="0"/>
        <v>194</v>
      </c>
      <c r="G18" s="27">
        <f t="shared" si="1"/>
        <v>237</v>
      </c>
      <c r="H18" s="28">
        <f t="shared" si="2"/>
        <v>57.891862370289459</v>
      </c>
      <c r="I18" s="28">
        <f t="shared" si="3"/>
        <v>122.40184757505774</v>
      </c>
      <c r="J18" s="31">
        <f t="shared" si="4"/>
        <v>128.79708383961116</v>
      </c>
    </row>
    <row r="19" spans="1:10" ht="18" customHeight="1" x14ac:dyDescent="0.2">
      <c r="A19" s="22" t="s">
        <v>22</v>
      </c>
      <c r="B19" s="23">
        <v>891</v>
      </c>
      <c r="C19" s="24">
        <v>419</v>
      </c>
      <c r="D19" s="23">
        <v>240</v>
      </c>
      <c r="E19" s="30">
        <v>218</v>
      </c>
      <c r="F19" s="26">
        <f t="shared" si="0"/>
        <v>-201</v>
      </c>
      <c r="G19" s="27">
        <f t="shared" si="1"/>
        <v>-22</v>
      </c>
      <c r="H19" s="28">
        <f t="shared" si="2"/>
        <v>24.466891133557802</v>
      </c>
      <c r="I19" s="28">
        <f t="shared" si="3"/>
        <v>52.028639618138428</v>
      </c>
      <c r="J19" s="31">
        <f t="shared" si="4"/>
        <v>90.833333333333329</v>
      </c>
    </row>
    <row r="20" spans="1:10" ht="18" customHeight="1" x14ac:dyDescent="0.2">
      <c r="A20" s="22" t="s">
        <v>23</v>
      </c>
      <c r="B20" s="23">
        <v>113</v>
      </c>
      <c r="C20" s="24">
        <v>55</v>
      </c>
      <c r="D20" s="23">
        <v>47</v>
      </c>
      <c r="E20" s="30">
        <v>51</v>
      </c>
      <c r="F20" s="26">
        <f t="shared" si="0"/>
        <v>-4</v>
      </c>
      <c r="G20" s="27">
        <f t="shared" si="1"/>
        <v>4</v>
      </c>
      <c r="H20" s="28">
        <f t="shared" si="2"/>
        <v>45.132743362831853</v>
      </c>
      <c r="I20" s="28">
        <f t="shared" si="3"/>
        <v>92.72727272727272</v>
      </c>
      <c r="J20" s="31">
        <f t="shared" si="4"/>
        <v>108.51063829787233</v>
      </c>
    </row>
    <row r="21" spans="1:10" ht="18" customHeight="1" x14ac:dyDescent="0.2">
      <c r="A21" s="22" t="s">
        <v>24</v>
      </c>
      <c r="B21" s="23">
        <v>368</v>
      </c>
      <c r="C21" s="24">
        <v>170</v>
      </c>
      <c r="D21" s="23">
        <v>188</v>
      </c>
      <c r="E21" s="30">
        <v>109</v>
      </c>
      <c r="F21" s="26">
        <f t="shared" si="0"/>
        <v>-61</v>
      </c>
      <c r="G21" s="27">
        <f t="shared" si="1"/>
        <v>-79</v>
      </c>
      <c r="H21" s="28">
        <f t="shared" si="2"/>
        <v>29.619565217391301</v>
      </c>
      <c r="I21" s="28">
        <f t="shared" si="3"/>
        <v>64.117647058823536</v>
      </c>
      <c r="J21" s="31">
        <f t="shared" si="4"/>
        <v>57.978723404255319</v>
      </c>
    </row>
    <row r="22" spans="1:10" ht="18" customHeight="1" x14ac:dyDescent="0.2">
      <c r="A22" s="22" t="s">
        <v>25</v>
      </c>
      <c r="B22" s="23">
        <v>209</v>
      </c>
      <c r="C22" s="24">
        <v>99</v>
      </c>
      <c r="D22" s="23">
        <v>68</v>
      </c>
      <c r="E22" s="30">
        <v>63</v>
      </c>
      <c r="F22" s="26">
        <f t="shared" si="0"/>
        <v>-36</v>
      </c>
      <c r="G22" s="27">
        <f t="shared" si="1"/>
        <v>-5</v>
      </c>
      <c r="H22" s="28">
        <f t="shared" si="2"/>
        <v>30.14354066985646</v>
      </c>
      <c r="I22" s="28">
        <f t="shared" si="3"/>
        <v>63.636363636363633</v>
      </c>
      <c r="J22" s="31">
        <f t="shared" si="4"/>
        <v>92.64705882352942</v>
      </c>
    </row>
    <row r="23" spans="1:10" ht="18" customHeight="1" x14ac:dyDescent="0.2">
      <c r="A23" s="22" t="s">
        <v>26</v>
      </c>
      <c r="B23" s="23">
        <v>438</v>
      </c>
      <c r="C23" s="24">
        <v>208</v>
      </c>
      <c r="D23" s="23">
        <v>176</v>
      </c>
      <c r="E23" s="30">
        <v>213</v>
      </c>
      <c r="F23" s="26">
        <f t="shared" si="0"/>
        <v>5</v>
      </c>
      <c r="G23" s="27">
        <f t="shared" si="1"/>
        <v>37</v>
      </c>
      <c r="H23" s="28">
        <f t="shared" si="2"/>
        <v>48.630136986301373</v>
      </c>
      <c r="I23" s="28">
        <f t="shared" si="3"/>
        <v>102.40384615384615</v>
      </c>
      <c r="J23" s="31">
        <f t="shared" si="4"/>
        <v>121.02272727272727</v>
      </c>
    </row>
    <row r="24" spans="1:10" ht="18" customHeight="1" x14ac:dyDescent="0.2">
      <c r="A24" s="22" t="s">
        <v>27</v>
      </c>
      <c r="B24" s="23">
        <v>807</v>
      </c>
      <c r="C24" s="24">
        <v>382</v>
      </c>
      <c r="D24" s="23">
        <v>286</v>
      </c>
      <c r="E24" s="30">
        <v>369</v>
      </c>
      <c r="F24" s="26">
        <f t="shared" si="0"/>
        <v>-13</v>
      </c>
      <c r="G24" s="27">
        <f t="shared" si="1"/>
        <v>83</v>
      </c>
      <c r="H24" s="28">
        <f t="shared" si="2"/>
        <v>45.724907063197023</v>
      </c>
      <c r="I24" s="28">
        <f t="shared" si="3"/>
        <v>96.596858638743456</v>
      </c>
      <c r="J24" s="31">
        <f t="shared" si="4"/>
        <v>129.02097902097901</v>
      </c>
    </row>
    <row r="25" spans="1:10" ht="18" customHeight="1" x14ac:dyDescent="0.2">
      <c r="A25" s="22" t="s">
        <v>28</v>
      </c>
      <c r="B25" s="23">
        <v>234</v>
      </c>
      <c r="C25" s="24">
        <v>114</v>
      </c>
      <c r="D25" s="23">
        <v>119</v>
      </c>
      <c r="E25" s="30">
        <v>87</v>
      </c>
      <c r="F25" s="26">
        <f t="shared" si="0"/>
        <v>-27</v>
      </c>
      <c r="G25" s="27">
        <f t="shared" si="1"/>
        <v>-32</v>
      </c>
      <c r="H25" s="28">
        <f t="shared" si="2"/>
        <v>37.179487179487182</v>
      </c>
      <c r="I25" s="28">
        <f t="shared" si="3"/>
        <v>76.31578947368422</v>
      </c>
      <c r="J25" s="31">
        <f t="shared" si="4"/>
        <v>73.109243697478988</v>
      </c>
    </row>
    <row r="26" spans="1:10" ht="18" customHeight="1" x14ac:dyDescent="0.2">
      <c r="A26" s="22" t="s">
        <v>29</v>
      </c>
      <c r="B26" s="23">
        <v>175</v>
      </c>
      <c r="C26" s="24">
        <v>83</v>
      </c>
      <c r="D26" s="23">
        <v>63</v>
      </c>
      <c r="E26" s="30">
        <v>160</v>
      </c>
      <c r="F26" s="26">
        <f t="shared" si="0"/>
        <v>77</v>
      </c>
      <c r="G26" s="27">
        <f t="shared" si="1"/>
        <v>97</v>
      </c>
      <c r="H26" s="28">
        <f t="shared" si="2"/>
        <v>91.428571428571431</v>
      </c>
      <c r="I26" s="28">
        <f t="shared" si="3"/>
        <v>192.77108433734941</v>
      </c>
      <c r="J26" s="31">
        <f t="shared" si="4"/>
        <v>253.96825396825395</v>
      </c>
    </row>
    <row r="27" spans="1:10" ht="18" customHeight="1" x14ac:dyDescent="0.2">
      <c r="A27" s="22" t="s">
        <v>30</v>
      </c>
      <c r="B27" s="23">
        <v>383</v>
      </c>
      <c r="C27" s="24">
        <v>182</v>
      </c>
      <c r="D27" s="23">
        <v>123</v>
      </c>
      <c r="E27" s="30">
        <v>170</v>
      </c>
      <c r="F27" s="26">
        <f t="shared" si="0"/>
        <v>-12</v>
      </c>
      <c r="G27" s="27">
        <f t="shared" si="1"/>
        <v>47</v>
      </c>
      <c r="H27" s="28">
        <f t="shared" si="2"/>
        <v>44.386422976501308</v>
      </c>
      <c r="I27" s="28">
        <f t="shared" si="3"/>
        <v>93.406593406593402</v>
      </c>
      <c r="J27" s="31">
        <f t="shared" si="4"/>
        <v>138.21138211382114</v>
      </c>
    </row>
    <row r="28" spans="1:10" ht="18" customHeight="1" x14ac:dyDescent="0.2">
      <c r="A28" s="22" t="s">
        <v>31</v>
      </c>
      <c r="B28" s="23">
        <v>567</v>
      </c>
      <c r="C28" s="24">
        <v>267</v>
      </c>
      <c r="D28" s="23">
        <v>167</v>
      </c>
      <c r="E28" s="30">
        <v>185</v>
      </c>
      <c r="F28" s="26">
        <f t="shared" si="0"/>
        <v>-82</v>
      </c>
      <c r="G28" s="27">
        <f t="shared" si="1"/>
        <v>18</v>
      </c>
      <c r="H28" s="28">
        <f t="shared" si="2"/>
        <v>32.627865961199291</v>
      </c>
      <c r="I28" s="28">
        <f t="shared" si="3"/>
        <v>69.288389513108612</v>
      </c>
      <c r="J28" s="31">
        <f t="shared" si="4"/>
        <v>110.77844311377245</v>
      </c>
    </row>
    <row r="29" spans="1:10" ht="18" customHeight="1" x14ac:dyDescent="0.2">
      <c r="A29" s="22" t="s">
        <v>32</v>
      </c>
      <c r="B29" s="23">
        <v>1085</v>
      </c>
      <c r="C29" s="24">
        <v>514</v>
      </c>
      <c r="D29" s="23">
        <v>480</v>
      </c>
      <c r="E29" s="30">
        <v>484</v>
      </c>
      <c r="F29" s="26">
        <f t="shared" si="0"/>
        <v>-30</v>
      </c>
      <c r="G29" s="27">
        <f t="shared" si="1"/>
        <v>4</v>
      </c>
      <c r="H29" s="28">
        <f t="shared" si="2"/>
        <v>44.608294930875573</v>
      </c>
      <c r="I29" s="28">
        <f t="shared" si="3"/>
        <v>94.163424124513611</v>
      </c>
      <c r="J29" s="31">
        <f t="shared" si="4"/>
        <v>100.83333333333333</v>
      </c>
    </row>
    <row r="30" spans="1:10" ht="18" customHeight="1" x14ac:dyDescent="0.2">
      <c r="A30" s="22" t="s">
        <v>33</v>
      </c>
      <c r="B30" s="23">
        <v>1139</v>
      </c>
      <c r="C30" s="24">
        <v>531</v>
      </c>
      <c r="D30" s="23">
        <v>336</v>
      </c>
      <c r="E30" s="30">
        <v>417</v>
      </c>
      <c r="F30" s="26">
        <f t="shared" si="0"/>
        <v>-114</v>
      </c>
      <c r="G30" s="27">
        <f t="shared" si="1"/>
        <v>81</v>
      </c>
      <c r="H30" s="28">
        <f t="shared" si="2"/>
        <v>36.611062335381916</v>
      </c>
      <c r="I30" s="28">
        <f t="shared" si="3"/>
        <v>78.531073446327682</v>
      </c>
      <c r="J30" s="31">
        <f t="shared" si="4"/>
        <v>124.10714285714286</v>
      </c>
    </row>
    <row r="31" spans="1:10" ht="18" customHeight="1" x14ac:dyDescent="0.2">
      <c r="A31" s="22" t="s">
        <v>34</v>
      </c>
      <c r="B31" s="23">
        <v>89</v>
      </c>
      <c r="C31" s="24">
        <v>43</v>
      </c>
      <c r="D31" s="23">
        <v>49</v>
      </c>
      <c r="E31" s="30">
        <v>81</v>
      </c>
      <c r="F31" s="26">
        <f t="shared" si="0"/>
        <v>38</v>
      </c>
      <c r="G31" s="27">
        <f t="shared" si="1"/>
        <v>32</v>
      </c>
      <c r="H31" s="28">
        <f t="shared" si="2"/>
        <v>91.011235955056179</v>
      </c>
      <c r="I31" s="28">
        <f t="shared" si="3"/>
        <v>188.37209302325581</v>
      </c>
      <c r="J31" s="31">
        <f t="shared" si="4"/>
        <v>165.30612244897961</v>
      </c>
    </row>
    <row r="32" spans="1:10" ht="18" customHeight="1" x14ac:dyDescent="0.2">
      <c r="A32" s="22" t="s">
        <v>35</v>
      </c>
      <c r="B32" s="23">
        <v>358</v>
      </c>
      <c r="C32" s="24">
        <v>167</v>
      </c>
      <c r="D32" s="23">
        <v>139</v>
      </c>
      <c r="E32" s="30">
        <v>197</v>
      </c>
      <c r="F32" s="26">
        <f t="shared" si="0"/>
        <v>30</v>
      </c>
      <c r="G32" s="27">
        <f t="shared" si="1"/>
        <v>58</v>
      </c>
      <c r="H32" s="28">
        <f t="shared" si="2"/>
        <v>55.027932960893857</v>
      </c>
      <c r="I32" s="28">
        <f t="shared" si="3"/>
        <v>117.96407185628743</v>
      </c>
      <c r="J32" s="31">
        <f t="shared" si="4"/>
        <v>141.72661870503597</v>
      </c>
    </row>
    <row r="33" spans="1:10" ht="18" customHeight="1" x14ac:dyDescent="0.2">
      <c r="A33" s="22" t="s">
        <v>36</v>
      </c>
      <c r="B33" s="23">
        <v>450</v>
      </c>
      <c r="C33" s="24">
        <v>211</v>
      </c>
      <c r="D33" s="23">
        <v>226</v>
      </c>
      <c r="E33" s="30">
        <v>156</v>
      </c>
      <c r="F33" s="26">
        <f t="shared" si="0"/>
        <v>-55</v>
      </c>
      <c r="G33" s="27">
        <f t="shared" si="1"/>
        <v>-70</v>
      </c>
      <c r="H33" s="28">
        <f t="shared" si="2"/>
        <v>34.666666666666671</v>
      </c>
      <c r="I33" s="28">
        <f t="shared" si="3"/>
        <v>73.93364928909952</v>
      </c>
      <c r="J33" s="31">
        <f t="shared" si="4"/>
        <v>69.026548672566364</v>
      </c>
    </row>
    <row r="34" spans="1:10" ht="18" customHeight="1" x14ac:dyDescent="0.2">
      <c r="A34" s="22" t="s">
        <v>37</v>
      </c>
      <c r="B34" s="23">
        <v>263</v>
      </c>
      <c r="C34" s="24">
        <v>124</v>
      </c>
      <c r="D34" s="23">
        <v>98</v>
      </c>
      <c r="E34" s="30">
        <v>174</v>
      </c>
      <c r="F34" s="26">
        <f t="shared" si="0"/>
        <v>50</v>
      </c>
      <c r="G34" s="27">
        <f t="shared" si="1"/>
        <v>76</v>
      </c>
      <c r="H34" s="28">
        <f t="shared" si="2"/>
        <v>66.159695817490487</v>
      </c>
      <c r="I34" s="28">
        <f t="shared" si="3"/>
        <v>140.32258064516131</v>
      </c>
      <c r="J34" s="31">
        <f t="shared" si="4"/>
        <v>177.55102040816325</v>
      </c>
    </row>
    <row r="35" spans="1:10" ht="18" customHeight="1" x14ac:dyDescent="0.2">
      <c r="A35" s="22" t="s">
        <v>38</v>
      </c>
      <c r="B35" s="23">
        <v>533</v>
      </c>
      <c r="C35" s="24">
        <v>252</v>
      </c>
      <c r="D35" s="23">
        <v>247</v>
      </c>
      <c r="E35" s="30">
        <v>344</v>
      </c>
      <c r="F35" s="26">
        <f t="shared" si="0"/>
        <v>92</v>
      </c>
      <c r="G35" s="27">
        <f t="shared" si="1"/>
        <v>97</v>
      </c>
      <c r="H35" s="28">
        <f t="shared" si="2"/>
        <v>64.540337711069412</v>
      </c>
      <c r="I35" s="28">
        <f t="shared" si="3"/>
        <v>136.50793650793651</v>
      </c>
      <c r="J35" s="31">
        <f t="shared" si="4"/>
        <v>139.27125506072875</v>
      </c>
    </row>
    <row r="36" spans="1:10" ht="18" customHeight="1" x14ac:dyDescent="0.2">
      <c r="A36" s="22" t="s">
        <v>39</v>
      </c>
      <c r="B36" s="23">
        <v>529</v>
      </c>
      <c r="C36" s="24">
        <v>246</v>
      </c>
      <c r="D36" s="23">
        <v>350</v>
      </c>
      <c r="E36" s="30">
        <v>74</v>
      </c>
      <c r="F36" s="26">
        <f t="shared" si="0"/>
        <v>-172</v>
      </c>
      <c r="G36" s="27">
        <f t="shared" si="1"/>
        <v>-276</v>
      </c>
      <c r="H36" s="28">
        <f t="shared" si="2"/>
        <v>13.988657844990549</v>
      </c>
      <c r="I36" s="28">
        <f t="shared" si="3"/>
        <v>30.081300813008134</v>
      </c>
      <c r="J36" s="31">
        <f t="shared" si="4"/>
        <v>21.142857142857142</v>
      </c>
    </row>
    <row r="37" spans="1:10" ht="18" customHeight="1" x14ac:dyDescent="0.2">
      <c r="A37" s="22" t="s">
        <v>40</v>
      </c>
      <c r="B37" s="23">
        <v>404</v>
      </c>
      <c r="C37" s="24">
        <v>191</v>
      </c>
      <c r="D37" s="23">
        <v>207</v>
      </c>
      <c r="E37" s="30">
        <v>457</v>
      </c>
      <c r="F37" s="26">
        <f t="shared" si="0"/>
        <v>266</v>
      </c>
      <c r="G37" s="27">
        <f t="shared" si="1"/>
        <v>250</v>
      </c>
      <c r="H37" s="28">
        <f t="shared" si="2"/>
        <v>113.11881188118811</v>
      </c>
      <c r="I37" s="28">
        <f t="shared" si="3"/>
        <v>239.26701570680629</v>
      </c>
      <c r="J37" s="31">
        <f t="shared" si="4"/>
        <v>220.77294685990339</v>
      </c>
    </row>
    <row r="38" spans="1:10" ht="18" customHeight="1" x14ac:dyDescent="0.2">
      <c r="A38" s="22" t="s">
        <v>41</v>
      </c>
      <c r="B38" s="23">
        <v>768</v>
      </c>
      <c r="C38" s="24">
        <v>365</v>
      </c>
      <c r="D38" s="23">
        <v>312</v>
      </c>
      <c r="E38" s="30">
        <v>291</v>
      </c>
      <c r="F38" s="26">
        <f t="shared" si="0"/>
        <v>-74</v>
      </c>
      <c r="G38" s="27">
        <f t="shared" si="1"/>
        <v>-21</v>
      </c>
      <c r="H38" s="28">
        <f t="shared" si="2"/>
        <v>37.890625</v>
      </c>
      <c r="I38" s="28">
        <f t="shared" si="3"/>
        <v>79.726027397260268</v>
      </c>
      <c r="J38" s="31">
        <f t="shared" si="4"/>
        <v>93.269230769230774</v>
      </c>
    </row>
    <row r="39" spans="1:10" ht="18" customHeight="1" x14ac:dyDescent="0.2">
      <c r="A39" s="22" t="s">
        <v>42</v>
      </c>
      <c r="B39" s="23">
        <v>117</v>
      </c>
      <c r="C39" s="24">
        <v>56</v>
      </c>
      <c r="D39" s="23">
        <v>77</v>
      </c>
      <c r="E39" s="30">
        <v>41</v>
      </c>
      <c r="F39" s="26">
        <f t="shared" si="0"/>
        <v>-15</v>
      </c>
      <c r="G39" s="27">
        <f t="shared" si="1"/>
        <v>-36</v>
      </c>
      <c r="H39" s="28">
        <f t="shared" si="2"/>
        <v>35.042735042735039</v>
      </c>
      <c r="I39" s="28">
        <f t="shared" si="3"/>
        <v>73.214285714285708</v>
      </c>
      <c r="J39" s="31">
        <f t="shared" si="4"/>
        <v>53.246753246753244</v>
      </c>
    </row>
    <row r="40" spans="1:10" ht="18" customHeight="1" x14ac:dyDescent="0.2">
      <c r="A40" s="22" t="s">
        <v>43</v>
      </c>
      <c r="B40" s="23">
        <v>205</v>
      </c>
      <c r="C40" s="24">
        <v>97</v>
      </c>
      <c r="D40" s="23">
        <v>120</v>
      </c>
      <c r="E40" s="30">
        <v>250</v>
      </c>
      <c r="F40" s="26">
        <f t="shared" si="0"/>
        <v>153</v>
      </c>
      <c r="G40" s="27">
        <f t="shared" si="1"/>
        <v>130</v>
      </c>
      <c r="H40" s="28">
        <f t="shared" si="2"/>
        <v>121.95121951219512</v>
      </c>
      <c r="I40" s="28">
        <f t="shared" si="3"/>
        <v>257.73195876288662</v>
      </c>
      <c r="J40" s="31">
        <f t="shared" si="4"/>
        <v>208.33333333333334</v>
      </c>
    </row>
    <row r="41" spans="1:10" ht="18" customHeight="1" x14ac:dyDescent="0.2">
      <c r="A41" s="22" t="s">
        <v>44</v>
      </c>
      <c r="B41" s="23">
        <v>217</v>
      </c>
      <c r="C41" s="24">
        <v>103</v>
      </c>
      <c r="D41" s="23">
        <v>168</v>
      </c>
      <c r="E41" s="30">
        <v>146</v>
      </c>
      <c r="F41" s="26">
        <f t="shared" si="0"/>
        <v>43</v>
      </c>
      <c r="G41" s="27">
        <f t="shared" si="1"/>
        <v>-22</v>
      </c>
      <c r="H41" s="28">
        <f t="shared" si="2"/>
        <v>67.281105990783402</v>
      </c>
      <c r="I41" s="28">
        <f t="shared" si="3"/>
        <v>141.74757281553397</v>
      </c>
      <c r="J41" s="31">
        <f t="shared" si="4"/>
        <v>86.904761904761912</v>
      </c>
    </row>
    <row r="42" spans="1:10" ht="18" customHeight="1" x14ac:dyDescent="0.2">
      <c r="A42" s="22" t="s">
        <v>45</v>
      </c>
      <c r="B42" s="23">
        <v>1349</v>
      </c>
      <c r="C42" s="24">
        <v>647</v>
      </c>
      <c r="D42" s="23">
        <v>660</v>
      </c>
      <c r="E42" s="30">
        <v>876</v>
      </c>
      <c r="F42" s="26">
        <f t="shared" si="0"/>
        <v>229</v>
      </c>
      <c r="G42" s="27">
        <f t="shared" si="1"/>
        <v>216</v>
      </c>
      <c r="H42" s="28">
        <f t="shared" si="2"/>
        <v>64.936990363232027</v>
      </c>
      <c r="I42" s="28">
        <f t="shared" si="3"/>
        <v>135.39412673879443</v>
      </c>
      <c r="J42" s="31">
        <f t="shared" si="4"/>
        <v>132.72727272727275</v>
      </c>
    </row>
    <row r="43" spans="1:10" ht="18" customHeight="1" x14ac:dyDescent="0.2">
      <c r="A43" s="22" t="s">
        <v>46</v>
      </c>
      <c r="B43" s="23">
        <v>101</v>
      </c>
      <c r="C43" s="24">
        <v>49</v>
      </c>
      <c r="D43" s="23">
        <v>28</v>
      </c>
      <c r="E43" s="30">
        <v>47</v>
      </c>
      <c r="F43" s="26">
        <f t="shared" si="0"/>
        <v>-2</v>
      </c>
      <c r="G43" s="27">
        <f t="shared" si="1"/>
        <v>19</v>
      </c>
      <c r="H43" s="28">
        <f t="shared" si="2"/>
        <v>46.534653465346537</v>
      </c>
      <c r="I43" s="28">
        <f t="shared" si="3"/>
        <v>95.918367346938766</v>
      </c>
      <c r="J43" s="31">
        <f t="shared" si="4"/>
        <v>167.85714285714286</v>
      </c>
    </row>
    <row r="44" spans="1:10" ht="18" customHeight="1" x14ac:dyDescent="0.2">
      <c r="A44" s="22" t="s">
        <v>47</v>
      </c>
      <c r="B44" s="23">
        <v>484</v>
      </c>
      <c r="C44" s="24">
        <v>230</v>
      </c>
      <c r="D44" s="23">
        <v>236</v>
      </c>
      <c r="E44" s="30">
        <v>416</v>
      </c>
      <c r="F44" s="26">
        <f t="shared" si="0"/>
        <v>186</v>
      </c>
      <c r="G44" s="27">
        <f t="shared" si="1"/>
        <v>180</v>
      </c>
      <c r="H44" s="28">
        <f t="shared" si="2"/>
        <v>85.950413223140501</v>
      </c>
      <c r="I44" s="28">
        <f t="shared" si="3"/>
        <v>180.86956521739131</v>
      </c>
      <c r="J44" s="31">
        <f t="shared" si="4"/>
        <v>176.27118644067795</v>
      </c>
    </row>
    <row r="45" spans="1:10" ht="18" customHeight="1" x14ac:dyDescent="0.2">
      <c r="A45" s="22" t="s">
        <v>48</v>
      </c>
      <c r="B45" s="23">
        <v>599</v>
      </c>
      <c r="C45" s="24">
        <v>279</v>
      </c>
      <c r="D45" s="23">
        <v>216</v>
      </c>
      <c r="E45" s="30">
        <v>254</v>
      </c>
      <c r="F45" s="26">
        <f t="shared" si="0"/>
        <v>-25</v>
      </c>
      <c r="G45" s="27">
        <f t="shared" si="1"/>
        <v>38</v>
      </c>
      <c r="H45" s="28">
        <f t="shared" si="2"/>
        <v>42.404006677796332</v>
      </c>
      <c r="I45" s="28">
        <f t="shared" si="3"/>
        <v>91.039426523297493</v>
      </c>
      <c r="J45" s="31">
        <f t="shared" si="4"/>
        <v>117.59259259259258</v>
      </c>
    </row>
    <row r="46" spans="1:10" ht="18" customHeight="1" x14ac:dyDescent="0.2">
      <c r="A46" s="22" t="s">
        <v>49</v>
      </c>
      <c r="B46" s="23">
        <v>707</v>
      </c>
      <c r="C46" s="24">
        <v>331</v>
      </c>
      <c r="D46" s="23">
        <v>294</v>
      </c>
      <c r="E46" s="30">
        <v>422</v>
      </c>
      <c r="F46" s="26">
        <f t="shared" si="0"/>
        <v>91</v>
      </c>
      <c r="G46" s="27">
        <f t="shared" si="1"/>
        <v>128</v>
      </c>
      <c r="H46" s="28">
        <f t="shared" si="2"/>
        <v>59.688826025459683</v>
      </c>
      <c r="I46" s="28">
        <f t="shared" si="3"/>
        <v>127.49244712990937</v>
      </c>
      <c r="J46" s="31">
        <f t="shared" si="4"/>
        <v>143.53741496598639</v>
      </c>
    </row>
    <row r="47" spans="1:10" ht="18" customHeight="1" x14ac:dyDescent="0.2">
      <c r="A47" s="22" t="s">
        <v>50</v>
      </c>
      <c r="B47" s="23">
        <v>172</v>
      </c>
      <c r="C47" s="24">
        <v>81</v>
      </c>
      <c r="D47" s="23">
        <v>83</v>
      </c>
      <c r="E47" s="30">
        <v>60</v>
      </c>
      <c r="F47" s="26">
        <f t="shared" si="0"/>
        <v>-21</v>
      </c>
      <c r="G47" s="27">
        <f t="shared" si="1"/>
        <v>-23</v>
      </c>
      <c r="H47" s="28">
        <f t="shared" si="2"/>
        <v>34.883720930232556</v>
      </c>
      <c r="I47" s="28">
        <f t="shared" si="3"/>
        <v>74.074074074074076</v>
      </c>
      <c r="J47" s="31">
        <f t="shared" si="4"/>
        <v>72.289156626506028</v>
      </c>
    </row>
    <row r="48" spans="1:10" ht="18" customHeight="1" x14ac:dyDescent="0.2">
      <c r="A48" s="32" t="s">
        <v>51</v>
      </c>
      <c r="B48" s="33">
        <f t="shared" ref="B48:G48" si="5">SUM(B11:B47)</f>
        <v>20892</v>
      </c>
      <c r="C48" s="33">
        <f t="shared" si="5"/>
        <v>9866</v>
      </c>
      <c r="D48" s="33">
        <f t="shared" si="5"/>
        <v>8859</v>
      </c>
      <c r="E48" s="33">
        <f t="shared" si="5"/>
        <v>10102</v>
      </c>
      <c r="F48" s="33">
        <f t="shared" si="5"/>
        <v>236</v>
      </c>
      <c r="G48" s="33">
        <f t="shared" si="5"/>
        <v>1243</v>
      </c>
      <c r="H48" s="36">
        <f t="shared" si="2"/>
        <v>48.35343672219031</v>
      </c>
      <c r="I48" s="36">
        <f t="shared" si="3"/>
        <v>102.39205351712954</v>
      </c>
      <c r="J48" s="36">
        <f t="shared" si="4"/>
        <v>114.03092899875833</v>
      </c>
    </row>
    <row r="49" spans="1:10" ht="18" customHeight="1" x14ac:dyDescent="0.2">
      <c r="A49" s="37" t="s">
        <v>75</v>
      </c>
      <c r="B49" s="38">
        <v>21041</v>
      </c>
      <c r="C49" s="38">
        <v>10484</v>
      </c>
      <c r="D49" s="38">
        <v>10349</v>
      </c>
      <c r="E49" s="38">
        <f>10913+162</f>
        <v>11075</v>
      </c>
      <c r="F49" s="34">
        <f>+E49-C49</f>
        <v>591</v>
      </c>
      <c r="G49" s="35">
        <f>+E49-D49</f>
        <v>726</v>
      </c>
      <c r="H49" s="36">
        <f t="shared" si="2"/>
        <v>52.635331020388762</v>
      </c>
      <c r="I49" s="36">
        <f t="shared" si="3"/>
        <v>105.6371613887829</v>
      </c>
      <c r="J49" s="31">
        <f t="shared" si="4"/>
        <v>107.01517054787901</v>
      </c>
    </row>
    <row r="50" spans="1:10" ht="18" customHeight="1" x14ac:dyDescent="0.2">
      <c r="A50" s="37" t="s">
        <v>76</v>
      </c>
      <c r="B50" s="38">
        <v>2091</v>
      </c>
      <c r="C50" s="38">
        <v>995</v>
      </c>
      <c r="D50" s="38">
        <v>919</v>
      </c>
      <c r="E50" s="38">
        <v>1095</v>
      </c>
      <c r="F50" s="26">
        <f>+E50-C50</f>
        <v>100</v>
      </c>
      <c r="G50" s="27">
        <f>+E50-D50</f>
        <v>176</v>
      </c>
      <c r="H50" s="28">
        <f t="shared" si="2"/>
        <v>52.367288378766141</v>
      </c>
      <c r="I50" s="28">
        <f t="shared" si="3"/>
        <v>110.0502512562814</v>
      </c>
      <c r="J50" s="36">
        <f t="shared" si="4"/>
        <v>119.1512513601741</v>
      </c>
    </row>
    <row r="51" spans="1:10" ht="18" customHeight="1" x14ac:dyDescent="0.2">
      <c r="A51" s="37" t="s">
        <v>52</v>
      </c>
      <c r="B51" s="41">
        <v>0</v>
      </c>
      <c r="C51" s="41">
        <v>0</v>
      </c>
      <c r="D51" s="41">
        <v>-18</v>
      </c>
      <c r="E51" s="41">
        <v>-45</v>
      </c>
      <c r="F51" s="34">
        <f>+E51-C51</f>
        <v>-45</v>
      </c>
      <c r="G51" s="35">
        <f>+E51-D51</f>
        <v>-27</v>
      </c>
      <c r="H51" s="64" t="s">
        <v>77</v>
      </c>
      <c r="I51" s="64" t="s">
        <v>77</v>
      </c>
      <c r="J51" s="36">
        <f t="shared" si="4"/>
        <v>250</v>
      </c>
    </row>
    <row r="52" spans="1:10" ht="18" customHeight="1" x14ac:dyDescent="0.2">
      <c r="A52" s="40" t="s">
        <v>78</v>
      </c>
      <c r="B52" s="65">
        <f>SUM(B48:B51)</f>
        <v>44024</v>
      </c>
      <c r="C52" s="65">
        <f>SUM(C48:C51)</f>
        <v>21345</v>
      </c>
      <c r="D52" s="65">
        <f>SUM(D48:D51)</f>
        <v>20109</v>
      </c>
      <c r="E52" s="65">
        <f>SUM(E48:E51)</f>
        <v>22227</v>
      </c>
      <c r="F52" s="34">
        <f>+E52-C52</f>
        <v>882</v>
      </c>
      <c r="G52" s="35">
        <f>+E52-D52</f>
        <v>2118</v>
      </c>
      <c r="H52" s="36">
        <f>+E52/B52*100</f>
        <v>50.488369980010908</v>
      </c>
      <c r="I52" s="59">
        <f>+E52/C52*100</f>
        <v>104.13211524947295</v>
      </c>
      <c r="J52" s="36">
        <f t="shared" si="4"/>
        <v>110.53259734447263</v>
      </c>
    </row>
  </sheetData>
  <mergeCells count="10">
    <mergeCell ref="I7:I9"/>
    <mergeCell ref="J7:J9"/>
    <mergeCell ref="F8:F9"/>
    <mergeCell ref="G8:G9"/>
    <mergeCell ref="A7:A9"/>
    <mergeCell ref="B7:B9"/>
    <mergeCell ref="C7:C9"/>
    <mergeCell ref="D7:E8"/>
    <mergeCell ref="F7:G7"/>
    <mergeCell ref="H7:H9"/>
  </mergeCells>
  <pageMargins left="0.44" right="0.2" top="0.98425196850393704" bottom="0.98425196850393704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9"/>
  <sheetViews>
    <sheetView tabSelected="1" zoomScale="75" workbookViewId="0"/>
  </sheetViews>
  <sheetFormatPr defaultRowHeight="12.75" x14ac:dyDescent="0.2"/>
  <cols>
    <col min="1" max="1" width="15.85546875" style="67" customWidth="1"/>
    <col min="2" max="3" width="10.5703125" style="67" customWidth="1"/>
    <col min="4" max="4" width="9.85546875" style="67" customWidth="1"/>
    <col min="5" max="5" width="9.28515625" style="67" customWidth="1"/>
    <col min="6" max="6" width="73.7109375" style="67" customWidth="1"/>
    <col min="7" max="8" width="22" style="67" customWidth="1"/>
    <col min="9" max="9" width="22" style="69" customWidth="1"/>
    <col min="10" max="10" width="22.7109375" style="69" customWidth="1"/>
    <col min="11" max="12" width="14" style="67" customWidth="1"/>
    <col min="13" max="256" width="9.140625" style="67"/>
    <col min="257" max="257" width="15.85546875" style="67" customWidth="1"/>
    <col min="258" max="259" width="10.5703125" style="67" customWidth="1"/>
    <col min="260" max="260" width="9.85546875" style="67" customWidth="1"/>
    <col min="261" max="261" width="9.28515625" style="67" customWidth="1"/>
    <col min="262" max="262" width="73.7109375" style="67" customWidth="1"/>
    <col min="263" max="265" width="22" style="67" customWidth="1"/>
    <col min="266" max="266" width="22.7109375" style="67" customWidth="1"/>
    <col min="267" max="268" width="14" style="67" customWidth="1"/>
    <col min="269" max="512" width="9.140625" style="67"/>
    <col min="513" max="513" width="15.85546875" style="67" customWidth="1"/>
    <col min="514" max="515" width="10.5703125" style="67" customWidth="1"/>
    <col min="516" max="516" width="9.85546875" style="67" customWidth="1"/>
    <col min="517" max="517" width="9.28515625" style="67" customWidth="1"/>
    <col min="518" max="518" width="73.7109375" style="67" customWidth="1"/>
    <col min="519" max="521" width="22" style="67" customWidth="1"/>
    <col min="522" max="522" width="22.7109375" style="67" customWidth="1"/>
    <col min="523" max="524" width="14" style="67" customWidth="1"/>
    <col min="525" max="768" width="9.140625" style="67"/>
    <col min="769" max="769" width="15.85546875" style="67" customWidth="1"/>
    <col min="770" max="771" width="10.5703125" style="67" customWidth="1"/>
    <col min="772" max="772" width="9.85546875" style="67" customWidth="1"/>
    <col min="773" max="773" width="9.28515625" style="67" customWidth="1"/>
    <col min="774" max="774" width="73.7109375" style="67" customWidth="1"/>
    <col min="775" max="777" width="22" style="67" customWidth="1"/>
    <col min="778" max="778" width="22.7109375" style="67" customWidth="1"/>
    <col min="779" max="780" width="14" style="67" customWidth="1"/>
    <col min="781" max="1024" width="9.140625" style="67"/>
    <col min="1025" max="1025" width="15.85546875" style="67" customWidth="1"/>
    <col min="1026" max="1027" width="10.5703125" style="67" customWidth="1"/>
    <col min="1028" max="1028" width="9.85546875" style="67" customWidth="1"/>
    <col min="1029" max="1029" width="9.28515625" style="67" customWidth="1"/>
    <col min="1030" max="1030" width="73.7109375" style="67" customWidth="1"/>
    <col min="1031" max="1033" width="22" style="67" customWidth="1"/>
    <col min="1034" max="1034" width="22.7109375" style="67" customWidth="1"/>
    <col min="1035" max="1036" width="14" style="67" customWidth="1"/>
    <col min="1037" max="1280" width="9.140625" style="67"/>
    <col min="1281" max="1281" width="15.85546875" style="67" customWidth="1"/>
    <col min="1282" max="1283" width="10.5703125" style="67" customWidth="1"/>
    <col min="1284" max="1284" width="9.85546875" style="67" customWidth="1"/>
    <col min="1285" max="1285" width="9.28515625" style="67" customWidth="1"/>
    <col min="1286" max="1286" width="73.7109375" style="67" customWidth="1"/>
    <col min="1287" max="1289" width="22" style="67" customWidth="1"/>
    <col min="1290" max="1290" width="22.7109375" style="67" customWidth="1"/>
    <col min="1291" max="1292" width="14" style="67" customWidth="1"/>
    <col min="1293" max="1536" width="9.140625" style="67"/>
    <col min="1537" max="1537" width="15.85546875" style="67" customWidth="1"/>
    <col min="1538" max="1539" width="10.5703125" style="67" customWidth="1"/>
    <col min="1540" max="1540" width="9.85546875" style="67" customWidth="1"/>
    <col min="1541" max="1541" width="9.28515625" style="67" customWidth="1"/>
    <col min="1542" max="1542" width="73.7109375" style="67" customWidth="1"/>
    <col min="1543" max="1545" width="22" style="67" customWidth="1"/>
    <col min="1546" max="1546" width="22.7109375" style="67" customWidth="1"/>
    <col min="1547" max="1548" width="14" style="67" customWidth="1"/>
    <col min="1549" max="1792" width="9.140625" style="67"/>
    <col min="1793" max="1793" width="15.85546875" style="67" customWidth="1"/>
    <col min="1794" max="1795" width="10.5703125" style="67" customWidth="1"/>
    <col min="1796" max="1796" width="9.85546875" style="67" customWidth="1"/>
    <col min="1797" max="1797" width="9.28515625" style="67" customWidth="1"/>
    <col min="1798" max="1798" width="73.7109375" style="67" customWidth="1"/>
    <col min="1799" max="1801" width="22" style="67" customWidth="1"/>
    <col min="1802" max="1802" width="22.7109375" style="67" customWidth="1"/>
    <col min="1803" max="1804" width="14" style="67" customWidth="1"/>
    <col min="1805" max="2048" width="9.140625" style="67"/>
    <col min="2049" max="2049" width="15.85546875" style="67" customWidth="1"/>
    <col min="2050" max="2051" width="10.5703125" style="67" customWidth="1"/>
    <col min="2052" max="2052" width="9.85546875" style="67" customWidth="1"/>
    <col min="2053" max="2053" width="9.28515625" style="67" customWidth="1"/>
    <col min="2054" max="2054" width="73.7109375" style="67" customWidth="1"/>
    <col min="2055" max="2057" width="22" style="67" customWidth="1"/>
    <col min="2058" max="2058" width="22.7109375" style="67" customWidth="1"/>
    <col min="2059" max="2060" width="14" style="67" customWidth="1"/>
    <col min="2061" max="2304" width="9.140625" style="67"/>
    <col min="2305" max="2305" width="15.85546875" style="67" customWidth="1"/>
    <col min="2306" max="2307" width="10.5703125" style="67" customWidth="1"/>
    <col min="2308" max="2308" width="9.85546875" style="67" customWidth="1"/>
    <col min="2309" max="2309" width="9.28515625" style="67" customWidth="1"/>
    <col min="2310" max="2310" width="73.7109375" style="67" customWidth="1"/>
    <col min="2311" max="2313" width="22" style="67" customWidth="1"/>
    <col min="2314" max="2314" width="22.7109375" style="67" customWidth="1"/>
    <col min="2315" max="2316" width="14" style="67" customWidth="1"/>
    <col min="2317" max="2560" width="9.140625" style="67"/>
    <col min="2561" max="2561" width="15.85546875" style="67" customWidth="1"/>
    <col min="2562" max="2563" width="10.5703125" style="67" customWidth="1"/>
    <col min="2564" max="2564" width="9.85546875" style="67" customWidth="1"/>
    <col min="2565" max="2565" width="9.28515625" style="67" customWidth="1"/>
    <col min="2566" max="2566" width="73.7109375" style="67" customWidth="1"/>
    <col min="2567" max="2569" width="22" style="67" customWidth="1"/>
    <col min="2570" max="2570" width="22.7109375" style="67" customWidth="1"/>
    <col min="2571" max="2572" width="14" style="67" customWidth="1"/>
    <col min="2573" max="2816" width="9.140625" style="67"/>
    <col min="2817" max="2817" width="15.85546875" style="67" customWidth="1"/>
    <col min="2818" max="2819" width="10.5703125" style="67" customWidth="1"/>
    <col min="2820" max="2820" width="9.85546875" style="67" customWidth="1"/>
    <col min="2821" max="2821" width="9.28515625" style="67" customWidth="1"/>
    <col min="2822" max="2822" width="73.7109375" style="67" customWidth="1"/>
    <col min="2823" max="2825" width="22" style="67" customWidth="1"/>
    <col min="2826" max="2826" width="22.7109375" style="67" customWidth="1"/>
    <col min="2827" max="2828" width="14" style="67" customWidth="1"/>
    <col min="2829" max="3072" width="9.140625" style="67"/>
    <col min="3073" max="3073" width="15.85546875" style="67" customWidth="1"/>
    <col min="3074" max="3075" width="10.5703125" style="67" customWidth="1"/>
    <col min="3076" max="3076" width="9.85546875" style="67" customWidth="1"/>
    <col min="3077" max="3077" width="9.28515625" style="67" customWidth="1"/>
    <col min="3078" max="3078" width="73.7109375" style="67" customWidth="1"/>
    <col min="3079" max="3081" width="22" style="67" customWidth="1"/>
    <col min="3082" max="3082" width="22.7109375" style="67" customWidth="1"/>
    <col min="3083" max="3084" width="14" style="67" customWidth="1"/>
    <col min="3085" max="3328" width="9.140625" style="67"/>
    <col min="3329" max="3329" width="15.85546875" style="67" customWidth="1"/>
    <col min="3330" max="3331" width="10.5703125" style="67" customWidth="1"/>
    <col min="3332" max="3332" width="9.85546875" style="67" customWidth="1"/>
    <col min="3333" max="3333" width="9.28515625" style="67" customWidth="1"/>
    <col min="3334" max="3334" width="73.7109375" style="67" customWidth="1"/>
    <col min="3335" max="3337" width="22" style="67" customWidth="1"/>
    <col min="3338" max="3338" width="22.7109375" style="67" customWidth="1"/>
    <col min="3339" max="3340" width="14" style="67" customWidth="1"/>
    <col min="3341" max="3584" width="9.140625" style="67"/>
    <col min="3585" max="3585" width="15.85546875" style="67" customWidth="1"/>
    <col min="3586" max="3587" width="10.5703125" style="67" customWidth="1"/>
    <col min="3588" max="3588" width="9.85546875" style="67" customWidth="1"/>
    <col min="3589" max="3589" width="9.28515625" style="67" customWidth="1"/>
    <col min="3590" max="3590" width="73.7109375" style="67" customWidth="1"/>
    <col min="3591" max="3593" width="22" style="67" customWidth="1"/>
    <col min="3594" max="3594" width="22.7109375" style="67" customWidth="1"/>
    <col min="3595" max="3596" width="14" style="67" customWidth="1"/>
    <col min="3597" max="3840" width="9.140625" style="67"/>
    <col min="3841" max="3841" width="15.85546875" style="67" customWidth="1"/>
    <col min="3842" max="3843" width="10.5703125" style="67" customWidth="1"/>
    <col min="3844" max="3844" width="9.85546875" style="67" customWidth="1"/>
    <col min="3845" max="3845" width="9.28515625" style="67" customWidth="1"/>
    <col min="3846" max="3846" width="73.7109375" style="67" customWidth="1"/>
    <col min="3847" max="3849" width="22" style="67" customWidth="1"/>
    <col min="3850" max="3850" width="22.7109375" style="67" customWidth="1"/>
    <col min="3851" max="3852" width="14" style="67" customWidth="1"/>
    <col min="3853" max="4096" width="9.140625" style="67"/>
    <col min="4097" max="4097" width="15.85546875" style="67" customWidth="1"/>
    <col min="4098" max="4099" width="10.5703125" style="67" customWidth="1"/>
    <col min="4100" max="4100" width="9.85546875" style="67" customWidth="1"/>
    <col min="4101" max="4101" width="9.28515625" style="67" customWidth="1"/>
    <col min="4102" max="4102" width="73.7109375" style="67" customWidth="1"/>
    <col min="4103" max="4105" width="22" style="67" customWidth="1"/>
    <col min="4106" max="4106" width="22.7109375" style="67" customWidth="1"/>
    <col min="4107" max="4108" width="14" style="67" customWidth="1"/>
    <col min="4109" max="4352" width="9.140625" style="67"/>
    <col min="4353" max="4353" width="15.85546875" style="67" customWidth="1"/>
    <col min="4354" max="4355" width="10.5703125" style="67" customWidth="1"/>
    <col min="4356" max="4356" width="9.85546875" style="67" customWidth="1"/>
    <col min="4357" max="4357" width="9.28515625" style="67" customWidth="1"/>
    <col min="4358" max="4358" width="73.7109375" style="67" customWidth="1"/>
    <col min="4359" max="4361" width="22" style="67" customWidth="1"/>
    <col min="4362" max="4362" width="22.7109375" style="67" customWidth="1"/>
    <col min="4363" max="4364" width="14" style="67" customWidth="1"/>
    <col min="4365" max="4608" width="9.140625" style="67"/>
    <col min="4609" max="4609" width="15.85546875" style="67" customWidth="1"/>
    <col min="4610" max="4611" width="10.5703125" style="67" customWidth="1"/>
    <col min="4612" max="4612" width="9.85546875" style="67" customWidth="1"/>
    <col min="4613" max="4613" width="9.28515625" style="67" customWidth="1"/>
    <col min="4614" max="4614" width="73.7109375" style="67" customWidth="1"/>
    <col min="4615" max="4617" width="22" style="67" customWidth="1"/>
    <col min="4618" max="4618" width="22.7109375" style="67" customWidth="1"/>
    <col min="4619" max="4620" width="14" style="67" customWidth="1"/>
    <col min="4621" max="4864" width="9.140625" style="67"/>
    <col min="4865" max="4865" width="15.85546875" style="67" customWidth="1"/>
    <col min="4866" max="4867" width="10.5703125" style="67" customWidth="1"/>
    <col min="4868" max="4868" width="9.85546875" style="67" customWidth="1"/>
    <col min="4869" max="4869" width="9.28515625" style="67" customWidth="1"/>
    <col min="4870" max="4870" width="73.7109375" style="67" customWidth="1"/>
    <col min="4871" max="4873" width="22" style="67" customWidth="1"/>
    <col min="4874" max="4874" width="22.7109375" style="67" customWidth="1"/>
    <col min="4875" max="4876" width="14" style="67" customWidth="1"/>
    <col min="4877" max="5120" width="9.140625" style="67"/>
    <col min="5121" max="5121" width="15.85546875" style="67" customWidth="1"/>
    <col min="5122" max="5123" width="10.5703125" style="67" customWidth="1"/>
    <col min="5124" max="5124" width="9.85546875" style="67" customWidth="1"/>
    <col min="5125" max="5125" width="9.28515625" style="67" customWidth="1"/>
    <col min="5126" max="5126" width="73.7109375" style="67" customWidth="1"/>
    <col min="5127" max="5129" width="22" style="67" customWidth="1"/>
    <col min="5130" max="5130" width="22.7109375" style="67" customWidth="1"/>
    <col min="5131" max="5132" width="14" style="67" customWidth="1"/>
    <col min="5133" max="5376" width="9.140625" style="67"/>
    <col min="5377" max="5377" width="15.85546875" style="67" customWidth="1"/>
    <col min="5378" max="5379" width="10.5703125" style="67" customWidth="1"/>
    <col min="5380" max="5380" width="9.85546875" style="67" customWidth="1"/>
    <col min="5381" max="5381" width="9.28515625" style="67" customWidth="1"/>
    <col min="5382" max="5382" width="73.7109375" style="67" customWidth="1"/>
    <col min="5383" max="5385" width="22" style="67" customWidth="1"/>
    <col min="5386" max="5386" width="22.7109375" style="67" customWidth="1"/>
    <col min="5387" max="5388" width="14" style="67" customWidth="1"/>
    <col min="5389" max="5632" width="9.140625" style="67"/>
    <col min="5633" max="5633" width="15.85546875" style="67" customWidth="1"/>
    <col min="5634" max="5635" width="10.5703125" style="67" customWidth="1"/>
    <col min="5636" max="5636" width="9.85546875" style="67" customWidth="1"/>
    <col min="5637" max="5637" width="9.28515625" style="67" customWidth="1"/>
    <col min="5638" max="5638" width="73.7109375" style="67" customWidth="1"/>
    <col min="5639" max="5641" width="22" style="67" customWidth="1"/>
    <col min="5642" max="5642" width="22.7109375" style="67" customWidth="1"/>
    <col min="5643" max="5644" width="14" style="67" customWidth="1"/>
    <col min="5645" max="5888" width="9.140625" style="67"/>
    <col min="5889" max="5889" width="15.85546875" style="67" customWidth="1"/>
    <col min="5890" max="5891" width="10.5703125" style="67" customWidth="1"/>
    <col min="5892" max="5892" width="9.85546875" style="67" customWidth="1"/>
    <col min="5893" max="5893" width="9.28515625" style="67" customWidth="1"/>
    <col min="5894" max="5894" width="73.7109375" style="67" customWidth="1"/>
    <col min="5895" max="5897" width="22" style="67" customWidth="1"/>
    <col min="5898" max="5898" width="22.7109375" style="67" customWidth="1"/>
    <col min="5899" max="5900" width="14" style="67" customWidth="1"/>
    <col min="5901" max="6144" width="9.140625" style="67"/>
    <col min="6145" max="6145" width="15.85546875" style="67" customWidth="1"/>
    <col min="6146" max="6147" width="10.5703125" style="67" customWidth="1"/>
    <col min="6148" max="6148" width="9.85546875" style="67" customWidth="1"/>
    <col min="6149" max="6149" width="9.28515625" style="67" customWidth="1"/>
    <col min="6150" max="6150" width="73.7109375" style="67" customWidth="1"/>
    <col min="6151" max="6153" width="22" style="67" customWidth="1"/>
    <col min="6154" max="6154" width="22.7109375" style="67" customWidth="1"/>
    <col min="6155" max="6156" width="14" style="67" customWidth="1"/>
    <col min="6157" max="6400" width="9.140625" style="67"/>
    <col min="6401" max="6401" width="15.85546875" style="67" customWidth="1"/>
    <col min="6402" max="6403" width="10.5703125" style="67" customWidth="1"/>
    <col min="6404" max="6404" width="9.85546875" style="67" customWidth="1"/>
    <col min="6405" max="6405" width="9.28515625" style="67" customWidth="1"/>
    <col min="6406" max="6406" width="73.7109375" style="67" customWidth="1"/>
    <col min="6407" max="6409" width="22" style="67" customWidth="1"/>
    <col min="6410" max="6410" width="22.7109375" style="67" customWidth="1"/>
    <col min="6411" max="6412" width="14" style="67" customWidth="1"/>
    <col min="6413" max="6656" width="9.140625" style="67"/>
    <col min="6657" max="6657" width="15.85546875" style="67" customWidth="1"/>
    <col min="6658" max="6659" width="10.5703125" style="67" customWidth="1"/>
    <col min="6660" max="6660" width="9.85546875" style="67" customWidth="1"/>
    <col min="6661" max="6661" width="9.28515625" style="67" customWidth="1"/>
    <col min="6662" max="6662" width="73.7109375" style="67" customWidth="1"/>
    <col min="6663" max="6665" width="22" style="67" customWidth="1"/>
    <col min="6666" max="6666" width="22.7109375" style="67" customWidth="1"/>
    <col min="6667" max="6668" width="14" style="67" customWidth="1"/>
    <col min="6669" max="6912" width="9.140625" style="67"/>
    <col min="6913" max="6913" width="15.85546875" style="67" customWidth="1"/>
    <col min="6914" max="6915" width="10.5703125" style="67" customWidth="1"/>
    <col min="6916" max="6916" width="9.85546875" style="67" customWidth="1"/>
    <col min="6917" max="6917" width="9.28515625" style="67" customWidth="1"/>
    <col min="6918" max="6918" width="73.7109375" style="67" customWidth="1"/>
    <col min="6919" max="6921" width="22" style="67" customWidth="1"/>
    <col min="6922" max="6922" width="22.7109375" style="67" customWidth="1"/>
    <col min="6923" max="6924" width="14" style="67" customWidth="1"/>
    <col min="6925" max="7168" width="9.140625" style="67"/>
    <col min="7169" max="7169" width="15.85546875" style="67" customWidth="1"/>
    <col min="7170" max="7171" width="10.5703125" style="67" customWidth="1"/>
    <col min="7172" max="7172" width="9.85546875" style="67" customWidth="1"/>
    <col min="7173" max="7173" width="9.28515625" style="67" customWidth="1"/>
    <col min="7174" max="7174" width="73.7109375" style="67" customWidth="1"/>
    <col min="7175" max="7177" width="22" style="67" customWidth="1"/>
    <col min="7178" max="7178" width="22.7109375" style="67" customWidth="1"/>
    <col min="7179" max="7180" width="14" style="67" customWidth="1"/>
    <col min="7181" max="7424" width="9.140625" style="67"/>
    <col min="7425" max="7425" width="15.85546875" style="67" customWidth="1"/>
    <col min="7426" max="7427" width="10.5703125" style="67" customWidth="1"/>
    <col min="7428" max="7428" width="9.85546875" style="67" customWidth="1"/>
    <col min="7429" max="7429" width="9.28515625" style="67" customWidth="1"/>
    <col min="7430" max="7430" width="73.7109375" style="67" customWidth="1"/>
    <col min="7431" max="7433" width="22" style="67" customWidth="1"/>
    <col min="7434" max="7434" width="22.7109375" style="67" customWidth="1"/>
    <col min="7435" max="7436" width="14" style="67" customWidth="1"/>
    <col min="7437" max="7680" width="9.140625" style="67"/>
    <col min="7681" max="7681" width="15.85546875" style="67" customWidth="1"/>
    <col min="7682" max="7683" width="10.5703125" style="67" customWidth="1"/>
    <col min="7684" max="7684" width="9.85546875" style="67" customWidth="1"/>
    <col min="7685" max="7685" width="9.28515625" style="67" customWidth="1"/>
    <col min="7686" max="7686" width="73.7109375" style="67" customWidth="1"/>
    <col min="7687" max="7689" width="22" style="67" customWidth="1"/>
    <col min="7690" max="7690" width="22.7109375" style="67" customWidth="1"/>
    <col min="7691" max="7692" width="14" style="67" customWidth="1"/>
    <col min="7693" max="7936" width="9.140625" style="67"/>
    <col min="7937" max="7937" width="15.85546875" style="67" customWidth="1"/>
    <col min="7938" max="7939" width="10.5703125" style="67" customWidth="1"/>
    <col min="7940" max="7940" width="9.85546875" style="67" customWidth="1"/>
    <col min="7941" max="7941" width="9.28515625" style="67" customWidth="1"/>
    <col min="7942" max="7942" width="73.7109375" style="67" customWidth="1"/>
    <col min="7943" max="7945" width="22" style="67" customWidth="1"/>
    <col min="7946" max="7946" width="22.7109375" style="67" customWidth="1"/>
    <col min="7947" max="7948" width="14" style="67" customWidth="1"/>
    <col min="7949" max="8192" width="9.140625" style="67"/>
    <col min="8193" max="8193" width="15.85546875" style="67" customWidth="1"/>
    <col min="8194" max="8195" width="10.5703125" style="67" customWidth="1"/>
    <col min="8196" max="8196" width="9.85546875" style="67" customWidth="1"/>
    <col min="8197" max="8197" width="9.28515625" style="67" customWidth="1"/>
    <col min="8198" max="8198" width="73.7109375" style="67" customWidth="1"/>
    <col min="8199" max="8201" width="22" style="67" customWidth="1"/>
    <col min="8202" max="8202" width="22.7109375" style="67" customWidth="1"/>
    <col min="8203" max="8204" width="14" style="67" customWidth="1"/>
    <col min="8205" max="8448" width="9.140625" style="67"/>
    <col min="8449" max="8449" width="15.85546875" style="67" customWidth="1"/>
    <col min="8450" max="8451" width="10.5703125" style="67" customWidth="1"/>
    <col min="8452" max="8452" width="9.85546875" style="67" customWidth="1"/>
    <col min="8453" max="8453" width="9.28515625" style="67" customWidth="1"/>
    <col min="8454" max="8454" width="73.7109375" style="67" customWidth="1"/>
    <col min="8455" max="8457" width="22" style="67" customWidth="1"/>
    <col min="8458" max="8458" width="22.7109375" style="67" customWidth="1"/>
    <col min="8459" max="8460" width="14" style="67" customWidth="1"/>
    <col min="8461" max="8704" width="9.140625" style="67"/>
    <col min="8705" max="8705" width="15.85546875" style="67" customWidth="1"/>
    <col min="8706" max="8707" width="10.5703125" style="67" customWidth="1"/>
    <col min="8708" max="8708" width="9.85546875" style="67" customWidth="1"/>
    <col min="8709" max="8709" width="9.28515625" style="67" customWidth="1"/>
    <col min="8710" max="8710" width="73.7109375" style="67" customWidth="1"/>
    <col min="8711" max="8713" width="22" style="67" customWidth="1"/>
    <col min="8714" max="8714" width="22.7109375" style="67" customWidth="1"/>
    <col min="8715" max="8716" width="14" style="67" customWidth="1"/>
    <col min="8717" max="8960" width="9.140625" style="67"/>
    <col min="8961" max="8961" width="15.85546875" style="67" customWidth="1"/>
    <col min="8962" max="8963" width="10.5703125" style="67" customWidth="1"/>
    <col min="8964" max="8964" width="9.85546875" style="67" customWidth="1"/>
    <col min="8965" max="8965" width="9.28515625" style="67" customWidth="1"/>
    <col min="8966" max="8966" width="73.7109375" style="67" customWidth="1"/>
    <col min="8967" max="8969" width="22" style="67" customWidth="1"/>
    <col min="8970" max="8970" width="22.7109375" style="67" customWidth="1"/>
    <col min="8971" max="8972" width="14" style="67" customWidth="1"/>
    <col min="8973" max="9216" width="9.140625" style="67"/>
    <col min="9217" max="9217" width="15.85546875" style="67" customWidth="1"/>
    <col min="9218" max="9219" width="10.5703125" style="67" customWidth="1"/>
    <col min="9220" max="9220" width="9.85546875" style="67" customWidth="1"/>
    <col min="9221" max="9221" width="9.28515625" style="67" customWidth="1"/>
    <col min="9222" max="9222" width="73.7109375" style="67" customWidth="1"/>
    <col min="9223" max="9225" width="22" style="67" customWidth="1"/>
    <col min="9226" max="9226" width="22.7109375" style="67" customWidth="1"/>
    <col min="9227" max="9228" width="14" style="67" customWidth="1"/>
    <col min="9229" max="9472" width="9.140625" style="67"/>
    <col min="9473" max="9473" width="15.85546875" style="67" customWidth="1"/>
    <col min="9474" max="9475" width="10.5703125" style="67" customWidth="1"/>
    <col min="9476" max="9476" width="9.85546875" style="67" customWidth="1"/>
    <col min="9477" max="9477" width="9.28515625" style="67" customWidth="1"/>
    <col min="9478" max="9478" width="73.7109375" style="67" customWidth="1"/>
    <col min="9479" max="9481" width="22" style="67" customWidth="1"/>
    <col min="9482" max="9482" width="22.7109375" style="67" customWidth="1"/>
    <col min="9483" max="9484" width="14" style="67" customWidth="1"/>
    <col min="9485" max="9728" width="9.140625" style="67"/>
    <col min="9729" max="9729" width="15.85546875" style="67" customWidth="1"/>
    <col min="9730" max="9731" width="10.5703125" style="67" customWidth="1"/>
    <col min="9732" max="9732" width="9.85546875" style="67" customWidth="1"/>
    <col min="9733" max="9733" width="9.28515625" style="67" customWidth="1"/>
    <col min="9734" max="9734" width="73.7109375" style="67" customWidth="1"/>
    <col min="9735" max="9737" width="22" style="67" customWidth="1"/>
    <col min="9738" max="9738" width="22.7109375" style="67" customWidth="1"/>
    <col min="9739" max="9740" width="14" style="67" customWidth="1"/>
    <col min="9741" max="9984" width="9.140625" style="67"/>
    <col min="9985" max="9985" width="15.85546875" style="67" customWidth="1"/>
    <col min="9986" max="9987" width="10.5703125" style="67" customWidth="1"/>
    <col min="9988" max="9988" width="9.85546875" style="67" customWidth="1"/>
    <col min="9989" max="9989" width="9.28515625" style="67" customWidth="1"/>
    <col min="9990" max="9990" width="73.7109375" style="67" customWidth="1"/>
    <col min="9991" max="9993" width="22" style="67" customWidth="1"/>
    <col min="9994" max="9994" width="22.7109375" style="67" customWidth="1"/>
    <col min="9995" max="9996" width="14" style="67" customWidth="1"/>
    <col min="9997" max="10240" width="9.140625" style="67"/>
    <col min="10241" max="10241" width="15.85546875" style="67" customWidth="1"/>
    <col min="10242" max="10243" width="10.5703125" style="67" customWidth="1"/>
    <col min="10244" max="10244" width="9.85546875" style="67" customWidth="1"/>
    <col min="10245" max="10245" width="9.28515625" style="67" customWidth="1"/>
    <col min="10246" max="10246" width="73.7109375" style="67" customWidth="1"/>
    <col min="10247" max="10249" width="22" style="67" customWidth="1"/>
    <col min="10250" max="10250" width="22.7109375" style="67" customWidth="1"/>
    <col min="10251" max="10252" width="14" style="67" customWidth="1"/>
    <col min="10253" max="10496" width="9.140625" style="67"/>
    <col min="10497" max="10497" width="15.85546875" style="67" customWidth="1"/>
    <col min="10498" max="10499" width="10.5703125" style="67" customWidth="1"/>
    <col min="10500" max="10500" width="9.85546875" style="67" customWidth="1"/>
    <col min="10501" max="10501" width="9.28515625" style="67" customWidth="1"/>
    <col min="10502" max="10502" width="73.7109375" style="67" customWidth="1"/>
    <col min="10503" max="10505" width="22" style="67" customWidth="1"/>
    <col min="10506" max="10506" width="22.7109375" style="67" customWidth="1"/>
    <col min="10507" max="10508" width="14" style="67" customWidth="1"/>
    <col min="10509" max="10752" width="9.140625" style="67"/>
    <col min="10753" max="10753" width="15.85546875" style="67" customWidth="1"/>
    <col min="10754" max="10755" width="10.5703125" style="67" customWidth="1"/>
    <col min="10756" max="10756" width="9.85546875" style="67" customWidth="1"/>
    <col min="10757" max="10757" width="9.28515625" style="67" customWidth="1"/>
    <col min="10758" max="10758" width="73.7109375" style="67" customWidth="1"/>
    <col min="10759" max="10761" width="22" style="67" customWidth="1"/>
    <col min="10762" max="10762" width="22.7109375" style="67" customWidth="1"/>
    <col min="10763" max="10764" width="14" style="67" customWidth="1"/>
    <col min="10765" max="11008" width="9.140625" style="67"/>
    <col min="11009" max="11009" width="15.85546875" style="67" customWidth="1"/>
    <col min="11010" max="11011" width="10.5703125" style="67" customWidth="1"/>
    <col min="11012" max="11012" width="9.85546875" style="67" customWidth="1"/>
    <col min="11013" max="11013" width="9.28515625" style="67" customWidth="1"/>
    <col min="11014" max="11014" width="73.7109375" style="67" customWidth="1"/>
    <col min="11015" max="11017" width="22" style="67" customWidth="1"/>
    <col min="11018" max="11018" width="22.7109375" style="67" customWidth="1"/>
    <col min="11019" max="11020" width="14" style="67" customWidth="1"/>
    <col min="11021" max="11264" width="9.140625" style="67"/>
    <col min="11265" max="11265" width="15.85546875" style="67" customWidth="1"/>
    <col min="11266" max="11267" width="10.5703125" style="67" customWidth="1"/>
    <col min="11268" max="11268" width="9.85546875" style="67" customWidth="1"/>
    <col min="11269" max="11269" width="9.28515625" style="67" customWidth="1"/>
    <col min="11270" max="11270" width="73.7109375" style="67" customWidth="1"/>
    <col min="11271" max="11273" width="22" style="67" customWidth="1"/>
    <col min="11274" max="11274" width="22.7109375" style="67" customWidth="1"/>
    <col min="11275" max="11276" width="14" style="67" customWidth="1"/>
    <col min="11277" max="11520" width="9.140625" style="67"/>
    <col min="11521" max="11521" width="15.85546875" style="67" customWidth="1"/>
    <col min="11522" max="11523" width="10.5703125" style="67" customWidth="1"/>
    <col min="11524" max="11524" width="9.85546875" style="67" customWidth="1"/>
    <col min="11525" max="11525" width="9.28515625" style="67" customWidth="1"/>
    <col min="11526" max="11526" width="73.7109375" style="67" customWidth="1"/>
    <col min="11527" max="11529" width="22" style="67" customWidth="1"/>
    <col min="11530" max="11530" width="22.7109375" style="67" customWidth="1"/>
    <col min="11531" max="11532" width="14" style="67" customWidth="1"/>
    <col min="11533" max="11776" width="9.140625" style="67"/>
    <col min="11777" max="11777" width="15.85546875" style="67" customWidth="1"/>
    <col min="11778" max="11779" width="10.5703125" style="67" customWidth="1"/>
    <col min="11780" max="11780" width="9.85546875" style="67" customWidth="1"/>
    <col min="11781" max="11781" width="9.28515625" style="67" customWidth="1"/>
    <col min="11782" max="11782" width="73.7109375" style="67" customWidth="1"/>
    <col min="11783" max="11785" width="22" style="67" customWidth="1"/>
    <col min="11786" max="11786" width="22.7109375" style="67" customWidth="1"/>
    <col min="11787" max="11788" width="14" style="67" customWidth="1"/>
    <col min="11789" max="12032" width="9.140625" style="67"/>
    <col min="12033" max="12033" width="15.85546875" style="67" customWidth="1"/>
    <col min="12034" max="12035" width="10.5703125" style="67" customWidth="1"/>
    <col min="12036" max="12036" width="9.85546875" style="67" customWidth="1"/>
    <col min="12037" max="12037" width="9.28515625" style="67" customWidth="1"/>
    <col min="12038" max="12038" width="73.7109375" style="67" customWidth="1"/>
    <col min="12039" max="12041" width="22" style="67" customWidth="1"/>
    <col min="12042" max="12042" width="22.7109375" style="67" customWidth="1"/>
    <col min="12043" max="12044" width="14" style="67" customWidth="1"/>
    <col min="12045" max="12288" width="9.140625" style="67"/>
    <col min="12289" max="12289" width="15.85546875" style="67" customWidth="1"/>
    <col min="12290" max="12291" width="10.5703125" style="67" customWidth="1"/>
    <col min="12292" max="12292" width="9.85546875" style="67" customWidth="1"/>
    <col min="12293" max="12293" width="9.28515625" style="67" customWidth="1"/>
    <col min="12294" max="12294" width="73.7109375" style="67" customWidth="1"/>
    <col min="12295" max="12297" width="22" style="67" customWidth="1"/>
    <col min="12298" max="12298" width="22.7109375" style="67" customWidth="1"/>
    <col min="12299" max="12300" width="14" style="67" customWidth="1"/>
    <col min="12301" max="12544" width="9.140625" style="67"/>
    <col min="12545" max="12545" width="15.85546875" style="67" customWidth="1"/>
    <col min="12546" max="12547" width="10.5703125" style="67" customWidth="1"/>
    <col min="12548" max="12548" width="9.85546875" style="67" customWidth="1"/>
    <col min="12549" max="12549" width="9.28515625" style="67" customWidth="1"/>
    <col min="12550" max="12550" width="73.7109375" style="67" customWidth="1"/>
    <col min="12551" max="12553" width="22" style="67" customWidth="1"/>
    <col min="12554" max="12554" width="22.7109375" style="67" customWidth="1"/>
    <col min="12555" max="12556" width="14" style="67" customWidth="1"/>
    <col min="12557" max="12800" width="9.140625" style="67"/>
    <col min="12801" max="12801" width="15.85546875" style="67" customWidth="1"/>
    <col min="12802" max="12803" width="10.5703125" style="67" customWidth="1"/>
    <col min="12804" max="12804" width="9.85546875" style="67" customWidth="1"/>
    <col min="12805" max="12805" width="9.28515625" style="67" customWidth="1"/>
    <col min="12806" max="12806" width="73.7109375" style="67" customWidth="1"/>
    <col min="12807" max="12809" width="22" style="67" customWidth="1"/>
    <col min="12810" max="12810" width="22.7109375" style="67" customWidth="1"/>
    <col min="12811" max="12812" width="14" style="67" customWidth="1"/>
    <col min="12813" max="13056" width="9.140625" style="67"/>
    <col min="13057" max="13057" width="15.85546875" style="67" customWidth="1"/>
    <col min="13058" max="13059" width="10.5703125" style="67" customWidth="1"/>
    <col min="13060" max="13060" width="9.85546875" style="67" customWidth="1"/>
    <col min="13061" max="13061" width="9.28515625" style="67" customWidth="1"/>
    <col min="13062" max="13062" width="73.7109375" style="67" customWidth="1"/>
    <col min="13063" max="13065" width="22" style="67" customWidth="1"/>
    <col min="13066" max="13066" width="22.7109375" style="67" customWidth="1"/>
    <col min="13067" max="13068" width="14" style="67" customWidth="1"/>
    <col min="13069" max="13312" width="9.140625" style="67"/>
    <col min="13313" max="13313" width="15.85546875" style="67" customWidth="1"/>
    <col min="13314" max="13315" width="10.5703125" style="67" customWidth="1"/>
    <col min="13316" max="13316" width="9.85546875" style="67" customWidth="1"/>
    <col min="13317" max="13317" width="9.28515625" style="67" customWidth="1"/>
    <col min="13318" max="13318" width="73.7109375" style="67" customWidth="1"/>
    <col min="13319" max="13321" width="22" style="67" customWidth="1"/>
    <col min="13322" max="13322" width="22.7109375" style="67" customWidth="1"/>
    <col min="13323" max="13324" width="14" style="67" customWidth="1"/>
    <col min="13325" max="13568" width="9.140625" style="67"/>
    <col min="13569" max="13569" width="15.85546875" style="67" customWidth="1"/>
    <col min="13570" max="13571" width="10.5703125" style="67" customWidth="1"/>
    <col min="13572" max="13572" width="9.85546875" style="67" customWidth="1"/>
    <col min="13573" max="13573" width="9.28515625" style="67" customWidth="1"/>
    <col min="13574" max="13574" width="73.7109375" style="67" customWidth="1"/>
    <col min="13575" max="13577" width="22" style="67" customWidth="1"/>
    <col min="13578" max="13578" width="22.7109375" style="67" customWidth="1"/>
    <col min="13579" max="13580" width="14" style="67" customWidth="1"/>
    <col min="13581" max="13824" width="9.140625" style="67"/>
    <col min="13825" max="13825" width="15.85546875" style="67" customWidth="1"/>
    <col min="13826" max="13827" width="10.5703125" style="67" customWidth="1"/>
    <col min="13828" max="13828" width="9.85546875" style="67" customWidth="1"/>
    <col min="13829" max="13829" width="9.28515625" style="67" customWidth="1"/>
    <col min="13830" max="13830" width="73.7109375" style="67" customWidth="1"/>
    <col min="13831" max="13833" width="22" style="67" customWidth="1"/>
    <col min="13834" max="13834" width="22.7109375" style="67" customWidth="1"/>
    <col min="13835" max="13836" width="14" style="67" customWidth="1"/>
    <col min="13837" max="14080" width="9.140625" style="67"/>
    <col min="14081" max="14081" width="15.85546875" style="67" customWidth="1"/>
    <col min="14082" max="14083" width="10.5703125" style="67" customWidth="1"/>
    <col min="14084" max="14084" width="9.85546875" style="67" customWidth="1"/>
    <col min="14085" max="14085" width="9.28515625" style="67" customWidth="1"/>
    <col min="14086" max="14086" width="73.7109375" style="67" customWidth="1"/>
    <col min="14087" max="14089" width="22" style="67" customWidth="1"/>
    <col min="14090" max="14090" width="22.7109375" style="67" customWidth="1"/>
    <col min="14091" max="14092" width="14" style="67" customWidth="1"/>
    <col min="14093" max="14336" width="9.140625" style="67"/>
    <col min="14337" max="14337" width="15.85546875" style="67" customWidth="1"/>
    <col min="14338" max="14339" width="10.5703125" style="67" customWidth="1"/>
    <col min="14340" max="14340" width="9.85546875" style="67" customWidth="1"/>
    <col min="14341" max="14341" width="9.28515625" style="67" customWidth="1"/>
    <col min="14342" max="14342" width="73.7109375" style="67" customWidth="1"/>
    <col min="14343" max="14345" width="22" style="67" customWidth="1"/>
    <col min="14346" max="14346" width="22.7109375" style="67" customWidth="1"/>
    <col min="14347" max="14348" width="14" style="67" customWidth="1"/>
    <col min="14349" max="14592" width="9.140625" style="67"/>
    <col min="14593" max="14593" width="15.85546875" style="67" customWidth="1"/>
    <col min="14594" max="14595" width="10.5703125" style="67" customWidth="1"/>
    <col min="14596" max="14596" width="9.85546875" style="67" customWidth="1"/>
    <col min="14597" max="14597" width="9.28515625" style="67" customWidth="1"/>
    <col min="14598" max="14598" width="73.7109375" style="67" customWidth="1"/>
    <col min="14599" max="14601" width="22" style="67" customWidth="1"/>
    <col min="14602" max="14602" width="22.7109375" style="67" customWidth="1"/>
    <col min="14603" max="14604" width="14" style="67" customWidth="1"/>
    <col min="14605" max="14848" width="9.140625" style="67"/>
    <col min="14849" max="14849" width="15.85546875" style="67" customWidth="1"/>
    <col min="14850" max="14851" width="10.5703125" style="67" customWidth="1"/>
    <col min="14852" max="14852" width="9.85546875" style="67" customWidth="1"/>
    <col min="14853" max="14853" width="9.28515625" style="67" customWidth="1"/>
    <col min="14854" max="14854" width="73.7109375" style="67" customWidth="1"/>
    <col min="14855" max="14857" width="22" style="67" customWidth="1"/>
    <col min="14858" max="14858" width="22.7109375" style="67" customWidth="1"/>
    <col min="14859" max="14860" width="14" style="67" customWidth="1"/>
    <col min="14861" max="15104" width="9.140625" style="67"/>
    <col min="15105" max="15105" width="15.85546875" style="67" customWidth="1"/>
    <col min="15106" max="15107" width="10.5703125" style="67" customWidth="1"/>
    <col min="15108" max="15108" width="9.85546875" style="67" customWidth="1"/>
    <col min="15109" max="15109" width="9.28515625" style="67" customWidth="1"/>
    <col min="15110" max="15110" width="73.7109375" style="67" customWidth="1"/>
    <col min="15111" max="15113" width="22" style="67" customWidth="1"/>
    <col min="15114" max="15114" width="22.7109375" style="67" customWidth="1"/>
    <col min="15115" max="15116" width="14" style="67" customWidth="1"/>
    <col min="15117" max="15360" width="9.140625" style="67"/>
    <col min="15361" max="15361" width="15.85546875" style="67" customWidth="1"/>
    <col min="15362" max="15363" width="10.5703125" style="67" customWidth="1"/>
    <col min="15364" max="15364" width="9.85546875" style="67" customWidth="1"/>
    <col min="15365" max="15365" width="9.28515625" style="67" customWidth="1"/>
    <col min="15366" max="15366" width="73.7109375" style="67" customWidth="1"/>
    <col min="15367" max="15369" width="22" style="67" customWidth="1"/>
    <col min="15370" max="15370" width="22.7109375" style="67" customWidth="1"/>
    <col min="15371" max="15372" width="14" style="67" customWidth="1"/>
    <col min="15373" max="15616" width="9.140625" style="67"/>
    <col min="15617" max="15617" width="15.85546875" style="67" customWidth="1"/>
    <col min="15618" max="15619" width="10.5703125" style="67" customWidth="1"/>
    <col min="15620" max="15620" width="9.85546875" style="67" customWidth="1"/>
    <col min="15621" max="15621" width="9.28515625" style="67" customWidth="1"/>
    <col min="15622" max="15622" width="73.7109375" style="67" customWidth="1"/>
    <col min="15623" max="15625" width="22" style="67" customWidth="1"/>
    <col min="15626" max="15626" width="22.7109375" style="67" customWidth="1"/>
    <col min="15627" max="15628" width="14" style="67" customWidth="1"/>
    <col min="15629" max="15872" width="9.140625" style="67"/>
    <col min="15873" max="15873" width="15.85546875" style="67" customWidth="1"/>
    <col min="15874" max="15875" width="10.5703125" style="67" customWidth="1"/>
    <col min="15876" max="15876" width="9.85546875" style="67" customWidth="1"/>
    <col min="15877" max="15877" width="9.28515625" style="67" customWidth="1"/>
    <col min="15878" max="15878" width="73.7109375" style="67" customWidth="1"/>
    <col min="15879" max="15881" width="22" style="67" customWidth="1"/>
    <col min="15882" max="15882" width="22.7109375" style="67" customWidth="1"/>
    <col min="15883" max="15884" width="14" style="67" customWidth="1"/>
    <col min="15885" max="16128" width="9.140625" style="67"/>
    <col min="16129" max="16129" width="15.85546875" style="67" customWidth="1"/>
    <col min="16130" max="16131" width="10.5703125" style="67" customWidth="1"/>
    <col min="16132" max="16132" width="9.85546875" style="67" customWidth="1"/>
    <col min="16133" max="16133" width="9.28515625" style="67" customWidth="1"/>
    <col min="16134" max="16134" width="73.7109375" style="67" customWidth="1"/>
    <col min="16135" max="16137" width="22" style="67" customWidth="1"/>
    <col min="16138" max="16138" width="22.7109375" style="67" customWidth="1"/>
    <col min="16139" max="16140" width="14" style="67" customWidth="1"/>
    <col min="16141" max="16384" width="9.140625" style="67"/>
  </cols>
  <sheetData>
    <row r="1" spans="1:12" ht="15" x14ac:dyDescent="0.2">
      <c r="G1" s="68"/>
      <c r="H1" s="68"/>
      <c r="I1" s="68"/>
    </row>
    <row r="3" spans="1:12" ht="23.25" x14ac:dyDescent="0.35">
      <c r="A3" s="70" t="s">
        <v>313</v>
      </c>
      <c r="B3" s="71"/>
      <c r="C3" s="71"/>
      <c r="D3" s="71"/>
      <c r="E3" s="71"/>
      <c r="F3" s="71"/>
      <c r="G3" s="71"/>
      <c r="H3" s="71"/>
      <c r="I3" s="71"/>
      <c r="J3" s="72"/>
      <c r="K3" s="73"/>
      <c r="L3" s="73"/>
    </row>
    <row r="4" spans="1:12" ht="24.75" customHeight="1" x14ac:dyDescent="0.25">
      <c r="A4" s="70" t="s">
        <v>314</v>
      </c>
      <c r="B4" s="70"/>
      <c r="C4" s="70"/>
      <c r="D4" s="70"/>
      <c r="E4" s="74"/>
      <c r="F4" s="74"/>
      <c r="G4" s="73"/>
      <c r="H4" s="73"/>
      <c r="I4" s="72"/>
      <c r="J4" s="72"/>
      <c r="K4" s="73"/>
      <c r="L4" s="73"/>
    </row>
    <row r="5" spans="1:12" ht="15.75" thickBot="1" x14ac:dyDescent="0.25">
      <c r="B5" s="75"/>
      <c r="C5" s="75"/>
      <c r="G5" s="76"/>
      <c r="H5" s="76"/>
      <c r="I5" s="68"/>
      <c r="J5" s="68"/>
      <c r="K5" s="77"/>
      <c r="L5" s="77" t="s">
        <v>79</v>
      </c>
    </row>
    <row r="6" spans="1:12" ht="24" customHeight="1" x14ac:dyDescent="0.25">
      <c r="A6" s="78" t="s">
        <v>80</v>
      </c>
      <c r="B6" s="79" t="s">
        <v>81</v>
      </c>
      <c r="C6" s="80"/>
      <c r="D6" s="80"/>
      <c r="E6" s="81"/>
      <c r="F6" s="82" t="s">
        <v>82</v>
      </c>
      <c r="G6" s="82" t="s">
        <v>83</v>
      </c>
      <c r="H6" s="82" t="s">
        <v>83</v>
      </c>
      <c r="I6" s="83" t="s">
        <v>84</v>
      </c>
      <c r="J6" s="83" t="s">
        <v>84</v>
      </c>
      <c r="K6" s="82" t="s">
        <v>85</v>
      </c>
      <c r="L6" s="82" t="s">
        <v>85</v>
      </c>
    </row>
    <row r="7" spans="1:12" ht="17.25" customHeight="1" x14ac:dyDescent="0.25">
      <c r="A7" s="84" t="s">
        <v>86</v>
      </c>
      <c r="B7" s="85" t="s">
        <v>87</v>
      </c>
      <c r="C7" s="86" t="s">
        <v>88</v>
      </c>
      <c r="D7" s="87" t="s">
        <v>89</v>
      </c>
      <c r="E7" s="88" t="s">
        <v>90</v>
      </c>
      <c r="F7" s="89"/>
      <c r="G7" s="90" t="s">
        <v>91</v>
      </c>
      <c r="H7" s="90" t="s">
        <v>92</v>
      </c>
      <c r="I7" s="91" t="s">
        <v>93</v>
      </c>
      <c r="J7" s="91" t="s">
        <v>94</v>
      </c>
      <c r="K7" s="90" t="s">
        <v>95</v>
      </c>
      <c r="L7" s="90" t="s">
        <v>95</v>
      </c>
    </row>
    <row r="8" spans="1:12" ht="15" x14ac:dyDescent="0.25">
      <c r="A8" s="92" t="s">
        <v>96</v>
      </c>
      <c r="B8" s="93" t="s">
        <v>97</v>
      </c>
      <c r="C8" s="86"/>
      <c r="D8" s="86"/>
      <c r="E8" s="94" t="s">
        <v>98</v>
      </c>
      <c r="F8" s="95"/>
      <c r="G8" s="91" t="s">
        <v>99</v>
      </c>
      <c r="H8" s="90" t="s">
        <v>100</v>
      </c>
      <c r="I8" s="91" t="s">
        <v>101</v>
      </c>
      <c r="J8" s="91"/>
      <c r="K8" s="96" t="s">
        <v>315</v>
      </c>
      <c r="L8" s="96" t="s">
        <v>316</v>
      </c>
    </row>
    <row r="9" spans="1:12" ht="15.75" thickBot="1" x14ac:dyDescent="0.3">
      <c r="A9" s="92" t="s">
        <v>102</v>
      </c>
      <c r="B9" s="97"/>
      <c r="C9" s="98"/>
      <c r="D9" s="98"/>
      <c r="E9" s="99"/>
      <c r="F9" s="100"/>
      <c r="G9" s="101" t="s">
        <v>103</v>
      </c>
      <c r="H9" s="91"/>
      <c r="I9" s="102"/>
      <c r="J9" s="101"/>
      <c r="K9" s="103"/>
      <c r="L9" s="103"/>
    </row>
    <row r="10" spans="1:12" ht="15" thickBot="1" x14ac:dyDescent="0.25">
      <c r="A10" s="104" t="s">
        <v>13</v>
      </c>
      <c r="B10" s="105" t="s">
        <v>104</v>
      </c>
      <c r="C10" s="106" t="s">
        <v>105</v>
      </c>
      <c r="D10" s="106" t="s">
        <v>106</v>
      </c>
      <c r="E10" s="107" t="s">
        <v>107</v>
      </c>
      <c r="F10" s="107" t="s">
        <v>108</v>
      </c>
      <c r="G10" s="107">
        <v>1</v>
      </c>
      <c r="H10" s="107">
        <v>2</v>
      </c>
      <c r="I10" s="108">
        <v>3</v>
      </c>
      <c r="J10" s="108">
        <v>4</v>
      </c>
      <c r="K10" s="107">
        <v>5</v>
      </c>
      <c r="L10" s="107">
        <v>6</v>
      </c>
    </row>
    <row r="11" spans="1:12" ht="24.75" customHeight="1" x14ac:dyDescent="0.25">
      <c r="A11" s="109" t="s">
        <v>109</v>
      </c>
      <c r="B11" s="110" t="s">
        <v>110</v>
      </c>
      <c r="C11" s="111"/>
      <c r="D11" s="112"/>
      <c r="E11" s="113"/>
      <c r="F11" s="114" t="s">
        <v>111</v>
      </c>
      <c r="G11" s="115">
        <f>SUM(G12+G20+G21+G79)</f>
        <v>66412296</v>
      </c>
      <c r="H11" s="115">
        <f>SUM(H12+H20+H21+H79)</f>
        <v>34188657</v>
      </c>
      <c r="I11" s="116">
        <f>SUM(I12+I20+I21+I79)</f>
        <v>5042618</v>
      </c>
      <c r="J11" s="116">
        <f>SUM(J12+J20+J21+J79)</f>
        <v>31168805</v>
      </c>
      <c r="K11" s="117">
        <f t="shared" ref="K11:L17" si="0">SUM($J11/G11)*100</f>
        <v>46.932280431924831</v>
      </c>
      <c r="L11" s="117">
        <f t="shared" si="0"/>
        <v>91.167093811260273</v>
      </c>
    </row>
    <row r="12" spans="1:12" ht="18.95" customHeight="1" x14ac:dyDescent="0.25">
      <c r="A12" s="118" t="s">
        <v>109</v>
      </c>
      <c r="B12" s="119"/>
      <c r="C12" s="120" t="s">
        <v>112</v>
      </c>
      <c r="D12" s="120"/>
      <c r="E12" s="121"/>
      <c r="F12" s="122" t="s">
        <v>113</v>
      </c>
      <c r="G12" s="123">
        <f>SUM(G13+G14+G16+G17+G18+G19)</f>
        <v>35579980</v>
      </c>
      <c r="H12" s="123">
        <f>SUM(H13+H14+H16+H17+H18+H19)</f>
        <v>17954274</v>
      </c>
      <c r="I12" s="123">
        <f>SUM(I13+I14+I16+I17+I18+I19)</f>
        <v>2774072</v>
      </c>
      <c r="J12" s="123">
        <f>SUM(J13+J14+J16+J17+J18+J19)</f>
        <v>16746323</v>
      </c>
      <c r="K12" s="124">
        <f t="shared" si="0"/>
        <v>47.066701555200424</v>
      </c>
      <c r="L12" s="124">
        <f t="shared" si="0"/>
        <v>93.272069926079993</v>
      </c>
    </row>
    <row r="13" spans="1:12" ht="18.95" customHeight="1" x14ac:dyDescent="0.25">
      <c r="A13" s="125" t="s">
        <v>109</v>
      </c>
      <c r="B13" s="119"/>
      <c r="C13" s="120"/>
      <c r="D13" s="126" t="s">
        <v>114</v>
      </c>
      <c r="E13" s="127"/>
      <c r="F13" s="128" t="s">
        <v>115</v>
      </c>
      <c r="G13" s="129">
        <v>34685516</v>
      </c>
      <c r="H13" s="129">
        <v>17466404</v>
      </c>
      <c r="I13" s="129">
        <v>2686761</v>
      </c>
      <c r="J13" s="129">
        <v>16211727</v>
      </c>
      <c r="K13" s="130">
        <f t="shared" si="0"/>
        <v>46.739183583141738</v>
      </c>
      <c r="L13" s="130">
        <f t="shared" si="0"/>
        <v>92.816626708050492</v>
      </c>
    </row>
    <row r="14" spans="1:12" ht="18.95" customHeight="1" x14ac:dyDescent="0.25">
      <c r="A14" s="125" t="s">
        <v>109</v>
      </c>
      <c r="B14" s="119"/>
      <c r="C14" s="120"/>
      <c r="D14" s="126" t="s">
        <v>116</v>
      </c>
      <c r="E14" s="127"/>
      <c r="F14" s="128" t="s">
        <v>117</v>
      </c>
      <c r="G14" s="129">
        <f>SUM(G15:G15)</f>
        <v>413257</v>
      </c>
      <c r="H14" s="129">
        <f>SUM(H15:H15)</f>
        <v>211098</v>
      </c>
      <c r="I14" s="129">
        <f>SUM(I15:I15)</f>
        <v>11442</v>
      </c>
      <c r="J14" s="129">
        <f>SUM(J15:J15)</f>
        <v>156544</v>
      </c>
      <c r="K14" s="130">
        <f t="shared" si="0"/>
        <v>37.880544068219052</v>
      </c>
      <c r="L14" s="130">
        <f t="shared" si="0"/>
        <v>74.157026594283224</v>
      </c>
    </row>
    <row r="15" spans="1:12" ht="18.95" customHeight="1" x14ac:dyDescent="0.2">
      <c r="A15" s="131" t="s">
        <v>109</v>
      </c>
      <c r="B15" s="132"/>
      <c r="C15" s="133"/>
      <c r="D15" s="134"/>
      <c r="E15" s="135" t="s">
        <v>118</v>
      </c>
      <c r="F15" s="136" t="s">
        <v>119</v>
      </c>
      <c r="G15" s="137">
        <v>413257</v>
      </c>
      <c r="H15" s="137">
        <v>211098</v>
      </c>
      <c r="I15" s="138">
        <v>11442</v>
      </c>
      <c r="J15" s="138">
        <v>156544</v>
      </c>
      <c r="K15" s="139">
        <f t="shared" si="0"/>
        <v>37.880544068219052</v>
      </c>
      <c r="L15" s="139">
        <f t="shared" si="0"/>
        <v>74.157026594283224</v>
      </c>
    </row>
    <row r="16" spans="1:12" ht="18.95" customHeight="1" x14ac:dyDescent="0.25">
      <c r="A16" s="125" t="s">
        <v>109</v>
      </c>
      <c r="B16" s="119"/>
      <c r="C16" s="120"/>
      <c r="D16" s="126" t="s">
        <v>120</v>
      </c>
      <c r="E16" s="127"/>
      <c r="F16" s="128" t="s">
        <v>121</v>
      </c>
      <c r="G16" s="129">
        <v>29839</v>
      </c>
      <c r="H16" s="129">
        <v>15549</v>
      </c>
      <c r="I16" s="129">
        <v>2245</v>
      </c>
      <c r="J16" s="129">
        <v>14108</v>
      </c>
      <c r="K16" s="130">
        <f t="shared" si="0"/>
        <v>47.280404839304268</v>
      </c>
      <c r="L16" s="130">
        <f t="shared" si="0"/>
        <v>90.732522991832269</v>
      </c>
    </row>
    <row r="17" spans="1:12" ht="18.95" customHeight="1" x14ac:dyDescent="0.25">
      <c r="A17" s="125" t="s">
        <v>109</v>
      </c>
      <c r="B17" s="119"/>
      <c r="C17" s="120"/>
      <c r="D17" s="126" t="s">
        <v>122</v>
      </c>
      <c r="E17" s="127"/>
      <c r="F17" s="128" t="s">
        <v>123</v>
      </c>
      <c r="G17" s="129">
        <v>451368</v>
      </c>
      <c r="H17" s="129">
        <v>261223</v>
      </c>
      <c r="I17" s="129">
        <v>73624</v>
      </c>
      <c r="J17" s="129">
        <v>363944</v>
      </c>
      <c r="K17" s="130">
        <f t="shared" si="0"/>
        <v>80.631325215788451</v>
      </c>
      <c r="L17" s="130">
        <f t="shared" si="0"/>
        <v>139.32310707709505</v>
      </c>
    </row>
    <row r="18" spans="1:12" ht="18.95" hidden="1" customHeight="1" x14ac:dyDescent="0.25">
      <c r="A18" s="125"/>
      <c r="B18" s="119"/>
      <c r="C18" s="120"/>
      <c r="D18" s="126" t="s">
        <v>124</v>
      </c>
      <c r="E18" s="127"/>
      <c r="F18" s="128" t="s">
        <v>125</v>
      </c>
      <c r="G18" s="129">
        <v>0</v>
      </c>
      <c r="H18" s="129">
        <v>0</v>
      </c>
      <c r="I18" s="129">
        <v>0</v>
      </c>
      <c r="J18" s="129">
        <v>0</v>
      </c>
      <c r="K18" s="130">
        <v>0</v>
      </c>
      <c r="L18" s="130">
        <v>0</v>
      </c>
    </row>
    <row r="19" spans="1:12" ht="18.95" hidden="1" customHeight="1" x14ac:dyDescent="0.25">
      <c r="A19" s="125"/>
      <c r="B19" s="119"/>
      <c r="C19" s="120"/>
      <c r="D19" s="126" t="s">
        <v>126</v>
      </c>
      <c r="E19" s="127"/>
      <c r="F19" s="128" t="s">
        <v>127</v>
      </c>
      <c r="G19" s="129">
        <v>0</v>
      </c>
      <c r="H19" s="129">
        <v>0</v>
      </c>
      <c r="I19" s="129">
        <v>0</v>
      </c>
      <c r="J19" s="129">
        <v>0</v>
      </c>
      <c r="K19" s="130">
        <v>0</v>
      </c>
      <c r="L19" s="130">
        <v>0</v>
      </c>
    </row>
    <row r="20" spans="1:12" ht="18.95" customHeight="1" x14ac:dyDescent="0.25">
      <c r="A20" s="118" t="s">
        <v>109</v>
      </c>
      <c r="B20" s="140"/>
      <c r="C20" s="141" t="s">
        <v>128</v>
      </c>
      <c r="D20" s="141"/>
      <c r="E20" s="142"/>
      <c r="F20" s="143" t="s">
        <v>129</v>
      </c>
      <c r="G20" s="144">
        <v>13810924</v>
      </c>
      <c r="H20" s="144">
        <v>7002200</v>
      </c>
      <c r="I20" s="145">
        <v>1064526</v>
      </c>
      <c r="J20" s="145">
        <v>6511061</v>
      </c>
      <c r="K20" s="124">
        <f t="shared" ref="K20:L23" si="1">SUM($J20/G20)*100</f>
        <v>47.144282308699978</v>
      </c>
      <c r="L20" s="124">
        <f t="shared" si="1"/>
        <v>92.985932992488074</v>
      </c>
    </row>
    <row r="21" spans="1:12" ht="18.95" customHeight="1" x14ac:dyDescent="0.25">
      <c r="A21" s="118" t="s">
        <v>109</v>
      </c>
      <c r="B21" s="140"/>
      <c r="C21" s="146" t="s">
        <v>130</v>
      </c>
      <c r="D21" s="141"/>
      <c r="E21" s="147"/>
      <c r="F21" s="143" t="s">
        <v>131</v>
      </c>
      <c r="G21" s="148">
        <f>SUM(G22+G26+G31+G42+G54+G48+G58)</f>
        <v>15234711</v>
      </c>
      <c r="H21" s="148">
        <f>SUM(H22+H26+H31+H42+H54+H48+H58)</f>
        <v>7677080</v>
      </c>
      <c r="I21" s="149">
        <f>SUM(I22+I26+I31+I42+I54+I48+I58)</f>
        <v>1020538</v>
      </c>
      <c r="J21" s="149">
        <f>SUM(J22+J26+J31+J42+J54+J48+J58)</f>
        <v>6463460</v>
      </c>
      <c r="K21" s="124">
        <f t="shared" si="1"/>
        <v>42.42587863990331</v>
      </c>
      <c r="L21" s="124">
        <f t="shared" si="1"/>
        <v>84.191645781990033</v>
      </c>
    </row>
    <row r="22" spans="1:12" ht="18.95" customHeight="1" x14ac:dyDescent="0.2">
      <c r="A22" s="125" t="s">
        <v>109</v>
      </c>
      <c r="B22" s="150"/>
      <c r="C22" s="151"/>
      <c r="D22" s="126" t="s">
        <v>132</v>
      </c>
      <c r="E22" s="152"/>
      <c r="F22" s="128" t="s">
        <v>133</v>
      </c>
      <c r="G22" s="153">
        <f>SUM(G23:G25)</f>
        <v>175499</v>
      </c>
      <c r="H22" s="153">
        <f>SUM(H23:H25)</f>
        <v>88424</v>
      </c>
      <c r="I22" s="153">
        <f>SUM(I23:I25)</f>
        <v>10228</v>
      </c>
      <c r="J22" s="153">
        <f>SUM(J23:J25)</f>
        <v>71032</v>
      </c>
      <c r="K22" s="130">
        <f t="shared" si="1"/>
        <v>40.474304696892858</v>
      </c>
      <c r="L22" s="130">
        <f t="shared" si="1"/>
        <v>80.331131819415546</v>
      </c>
    </row>
    <row r="23" spans="1:12" ht="19.5" customHeight="1" x14ac:dyDescent="0.2">
      <c r="A23" s="131" t="s">
        <v>109</v>
      </c>
      <c r="B23" s="150"/>
      <c r="C23" s="154"/>
      <c r="D23" s="155"/>
      <c r="E23" s="156">
        <v>631001</v>
      </c>
      <c r="F23" s="157" t="s">
        <v>134</v>
      </c>
      <c r="G23" s="158">
        <v>168691</v>
      </c>
      <c r="H23" s="158">
        <v>85662</v>
      </c>
      <c r="I23" s="158">
        <v>10055</v>
      </c>
      <c r="J23" s="158">
        <v>69736</v>
      </c>
      <c r="K23" s="139">
        <f t="shared" si="1"/>
        <v>41.339490547806349</v>
      </c>
      <c r="L23" s="139">
        <f t="shared" si="1"/>
        <v>81.408325745371343</v>
      </c>
    </row>
    <row r="24" spans="1:12" ht="18" customHeight="1" x14ac:dyDescent="0.2">
      <c r="A24" s="131" t="s">
        <v>109</v>
      </c>
      <c r="B24" s="150"/>
      <c r="C24" s="154"/>
      <c r="D24" s="155"/>
      <c r="E24" s="156">
        <v>631002</v>
      </c>
      <c r="F24" s="157" t="s">
        <v>135</v>
      </c>
      <c r="G24" s="158">
        <v>0</v>
      </c>
      <c r="H24" s="158">
        <v>0</v>
      </c>
      <c r="I24" s="158">
        <v>0</v>
      </c>
      <c r="J24" s="158">
        <v>5</v>
      </c>
      <c r="K24" s="139">
        <v>0</v>
      </c>
      <c r="L24" s="139">
        <v>0</v>
      </c>
    </row>
    <row r="25" spans="1:12" ht="18.95" customHeight="1" x14ac:dyDescent="0.2">
      <c r="A25" s="131" t="s">
        <v>109</v>
      </c>
      <c r="B25" s="150"/>
      <c r="C25" s="154"/>
      <c r="D25" s="155"/>
      <c r="E25" s="156">
        <v>631004</v>
      </c>
      <c r="F25" s="157" t="s">
        <v>136</v>
      </c>
      <c r="G25" s="158">
        <v>6808</v>
      </c>
      <c r="H25" s="158">
        <v>2762</v>
      </c>
      <c r="I25" s="158">
        <v>173</v>
      </c>
      <c r="J25" s="158">
        <v>1291</v>
      </c>
      <c r="K25" s="139">
        <f t="shared" ref="K25:L56" si="2">SUM($J25/G25)*100</f>
        <v>18.962984723854291</v>
      </c>
      <c r="L25" s="139">
        <f t="shared" si="2"/>
        <v>46.741491672700938</v>
      </c>
    </row>
    <row r="26" spans="1:12" ht="18.95" customHeight="1" x14ac:dyDescent="0.2">
      <c r="A26" s="125" t="s">
        <v>109</v>
      </c>
      <c r="B26" s="150"/>
      <c r="C26" s="151"/>
      <c r="D26" s="126" t="s">
        <v>137</v>
      </c>
      <c r="E26" s="152"/>
      <c r="F26" s="128" t="s">
        <v>138</v>
      </c>
      <c r="G26" s="153">
        <f>SUM(G27:G30)</f>
        <v>5042137</v>
      </c>
      <c r="H26" s="153">
        <f>SUM(H27:H30)</f>
        <v>2517275</v>
      </c>
      <c r="I26" s="153">
        <f>SUM(I27:I30)</f>
        <v>369588</v>
      </c>
      <c r="J26" s="153">
        <f>SUM(J27:J30)</f>
        <v>2209971</v>
      </c>
      <c r="K26" s="130">
        <f t="shared" si="2"/>
        <v>43.830046664737594</v>
      </c>
      <c r="L26" s="130">
        <f t="shared" si="2"/>
        <v>87.792195926150299</v>
      </c>
    </row>
    <row r="27" spans="1:12" ht="18.95" customHeight="1" x14ac:dyDescent="0.2">
      <c r="A27" s="131" t="s">
        <v>109</v>
      </c>
      <c r="B27" s="150"/>
      <c r="C27" s="151"/>
      <c r="D27" s="159"/>
      <c r="E27" s="160">
        <v>632001</v>
      </c>
      <c r="F27" s="161" t="s">
        <v>139</v>
      </c>
      <c r="G27" s="158">
        <v>1381560</v>
      </c>
      <c r="H27" s="158">
        <v>704106</v>
      </c>
      <c r="I27" s="158">
        <v>62049</v>
      </c>
      <c r="J27" s="158">
        <v>688192</v>
      </c>
      <c r="K27" s="139">
        <f t="shared" si="2"/>
        <v>49.812675526216744</v>
      </c>
      <c r="L27" s="139">
        <f t="shared" si="2"/>
        <v>97.739828946209812</v>
      </c>
    </row>
    <row r="28" spans="1:12" ht="18.95" customHeight="1" x14ac:dyDescent="0.2">
      <c r="A28" s="131" t="s">
        <v>109</v>
      </c>
      <c r="B28" s="150"/>
      <c r="C28" s="151"/>
      <c r="D28" s="159"/>
      <c r="E28" s="160">
        <v>632002</v>
      </c>
      <c r="F28" s="161" t="s">
        <v>140</v>
      </c>
      <c r="G28" s="158">
        <v>107448</v>
      </c>
      <c r="H28" s="158">
        <v>49810</v>
      </c>
      <c r="I28" s="158">
        <v>7166</v>
      </c>
      <c r="J28" s="158">
        <v>37574</v>
      </c>
      <c r="K28" s="139">
        <f t="shared" si="2"/>
        <v>34.969473605837244</v>
      </c>
      <c r="L28" s="139">
        <f t="shared" si="2"/>
        <v>75.434651676370208</v>
      </c>
    </row>
    <row r="29" spans="1:12" ht="18.95" customHeight="1" x14ac:dyDescent="0.2">
      <c r="A29" s="131" t="s">
        <v>109</v>
      </c>
      <c r="B29" s="150"/>
      <c r="C29" s="151"/>
      <c r="D29" s="159"/>
      <c r="E29" s="160">
        <v>632003</v>
      </c>
      <c r="F29" s="162" t="s">
        <v>141</v>
      </c>
      <c r="G29" s="158">
        <v>3553129</v>
      </c>
      <c r="H29" s="158">
        <v>1763359</v>
      </c>
      <c r="I29" s="158">
        <v>300373</v>
      </c>
      <c r="J29" s="158">
        <v>1484205</v>
      </c>
      <c r="K29" s="139">
        <f t="shared" si="2"/>
        <v>41.771773555083421</v>
      </c>
      <c r="L29" s="139">
        <f t="shared" si="2"/>
        <v>84.169190732006356</v>
      </c>
    </row>
    <row r="30" spans="1:12" ht="18.95" hidden="1" customHeight="1" x14ac:dyDescent="0.2">
      <c r="A30" s="131" t="s">
        <v>109</v>
      </c>
      <c r="B30" s="150"/>
      <c r="C30" s="151"/>
      <c r="D30" s="159"/>
      <c r="E30" s="160">
        <v>632004</v>
      </c>
      <c r="F30" s="162" t="s">
        <v>142</v>
      </c>
      <c r="G30" s="158">
        <v>0</v>
      </c>
      <c r="H30" s="158">
        <v>0</v>
      </c>
      <c r="I30" s="158">
        <v>0</v>
      </c>
      <c r="J30" s="158">
        <v>0</v>
      </c>
      <c r="K30" s="139" t="e">
        <f t="shared" si="2"/>
        <v>#DIV/0!</v>
      </c>
      <c r="L30" s="139" t="e">
        <f t="shared" si="2"/>
        <v>#DIV/0!</v>
      </c>
    </row>
    <row r="31" spans="1:12" ht="18.95" customHeight="1" x14ac:dyDescent="0.2">
      <c r="A31" s="125" t="s">
        <v>109</v>
      </c>
      <c r="B31" s="150"/>
      <c r="C31" s="151"/>
      <c r="D31" s="126" t="s">
        <v>143</v>
      </c>
      <c r="E31" s="152"/>
      <c r="F31" s="128" t="s">
        <v>144</v>
      </c>
      <c r="G31" s="153">
        <f>SUM(G32:G41)</f>
        <v>1883629</v>
      </c>
      <c r="H31" s="153">
        <f>SUM(H32:H41)</f>
        <v>864077</v>
      </c>
      <c r="I31" s="153">
        <f>SUM(I32:I41)</f>
        <v>53650</v>
      </c>
      <c r="J31" s="153">
        <f>SUM(J32:J41)</f>
        <v>474552</v>
      </c>
      <c r="K31" s="130">
        <f t="shared" si="2"/>
        <v>25.193496171485997</v>
      </c>
      <c r="L31" s="130">
        <f t="shared" si="2"/>
        <v>54.920105499857073</v>
      </c>
    </row>
    <row r="32" spans="1:12" ht="18.95" customHeight="1" x14ac:dyDescent="0.2">
      <c r="A32" s="131" t="s">
        <v>109</v>
      </c>
      <c r="B32" s="150"/>
      <c r="C32" s="151"/>
      <c r="D32" s="163"/>
      <c r="E32" s="164" t="s">
        <v>145</v>
      </c>
      <c r="F32" s="165" t="s">
        <v>146</v>
      </c>
      <c r="G32" s="138">
        <v>45709</v>
      </c>
      <c r="H32" s="138">
        <v>22050</v>
      </c>
      <c r="I32" s="138">
        <v>1492</v>
      </c>
      <c r="J32" s="138">
        <v>4230</v>
      </c>
      <c r="K32" s="139">
        <f t="shared" si="2"/>
        <v>9.254195016298759</v>
      </c>
      <c r="L32" s="139">
        <f t="shared" si="2"/>
        <v>19.183673469387756</v>
      </c>
    </row>
    <row r="33" spans="1:12" ht="18.95" customHeight="1" x14ac:dyDescent="0.2">
      <c r="A33" s="131" t="s">
        <v>109</v>
      </c>
      <c r="B33" s="150"/>
      <c r="C33" s="151"/>
      <c r="D33" s="163"/>
      <c r="E33" s="164" t="s">
        <v>147</v>
      </c>
      <c r="F33" s="165" t="s">
        <v>148</v>
      </c>
      <c r="G33" s="138">
        <v>108</v>
      </c>
      <c r="H33" s="138">
        <v>55</v>
      </c>
      <c r="I33" s="138">
        <v>5</v>
      </c>
      <c r="J33" s="138">
        <v>17</v>
      </c>
      <c r="K33" s="139">
        <f t="shared" si="2"/>
        <v>15.74074074074074</v>
      </c>
      <c r="L33" s="139">
        <f t="shared" si="2"/>
        <v>30.909090909090907</v>
      </c>
    </row>
    <row r="34" spans="1:12" ht="18.95" customHeight="1" x14ac:dyDescent="0.2">
      <c r="A34" s="131" t="s">
        <v>109</v>
      </c>
      <c r="B34" s="150"/>
      <c r="C34" s="151"/>
      <c r="D34" s="163"/>
      <c r="E34" s="164" t="s">
        <v>149</v>
      </c>
      <c r="F34" s="165" t="s">
        <v>150</v>
      </c>
      <c r="G34" s="138">
        <v>165</v>
      </c>
      <c r="H34" s="138">
        <v>60</v>
      </c>
      <c r="I34" s="138">
        <v>0</v>
      </c>
      <c r="J34" s="138">
        <v>161</v>
      </c>
      <c r="K34" s="139">
        <f t="shared" si="2"/>
        <v>97.575757575757578</v>
      </c>
      <c r="L34" s="139">
        <f t="shared" si="2"/>
        <v>268.33333333333331</v>
      </c>
    </row>
    <row r="35" spans="1:12" ht="18.95" customHeight="1" x14ac:dyDescent="0.2">
      <c r="A35" s="131" t="s">
        <v>109</v>
      </c>
      <c r="B35" s="150"/>
      <c r="C35" s="151"/>
      <c r="D35" s="163"/>
      <c r="E35" s="164" t="s">
        <v>151</v>
      </c>
      <c r="F35" s="165" t="s">
        <v>152</v>
      </c>
      <c r="G35" s="138">
        <v>4403</v>
      </c>
      <c r="H35" s="138">
        <v>2013</v>
      </c>
      <c r="I35" s="138">
        <v>706</v>
      </c>
      <c r="J35" s="138">
        <v>945</v>
      </c>
      <c r="K35" s="139">
        <f t="shared" si="2"/>
        <v>21.462639109697935</v>
      </c>
      <c r="L35" s="139">
        <f t="shared" si="2"/>
        <v>46.944858420268254</v>
      </c>
    </row>
    <row r="36" spans="1:12" ht="18.95" customHeight="1" x14ac:dyDescent="0.2">
      <c r="A36" s="131" t="s">
        <v>109</v>
      </c>
      <c r="B36" s="150"/>
      <c r="C36" s="151"/>
      <c r="D36" s="163"/>
      <c r="E36" s="164" t="s">
        <v>153</v>
      </c>
      <c r="F36" s="165" t="s">
        <v>154</v>
      </c>
      <c r="G36" s="138">
        <v>1756353</v>
      </c>
      <c r="H36" s="138">
        <v>803553</v>
      </c>
      <c r="I36" s="138">
        <v>49909</v>
      </c>
      <c r="J36" s="138">
        <v>454942</v>
      </c>
      <c r="K36" s="139">
        <f t="shared" si="2"/>
        <v>25.902651687901006</v>
      </c>
      <c r="L36" s="139">
        <f t="shared" si="2"/>
        <v>56.616302844989683</v>
      </c>
    </row>
    <row r="37" spans="1:12" ht="18.95" customHeight="1" x14ac:dyDescent="0.2">
      <c r="A37" s="131" t="s">
        <v>109</v>
      </c>
      <c r="B37" s="150"/>
      <c r="C37" s="151"/>
      <c r="D37" s="163"/>
      <c r="E37" s="164" t="s">
        <v>155</v>
      </c>
      <c r="F37" s="165" t="s">
        <v>156</v>
      </c>
      <c r="G37" s="138">
        <v>41629</v>
      </c>
      <c r="H37" s="138">
        <v>22689</v>
      </c>
      <c r="I37" s="138">
        <v>543</v>
      </c>
      <c r="J37" s="138">
        <v>8842</v>
      </c>
      <c r="K37" s="139">
        <f t="shared" si="2"/>
        <v>21.240000960868624</v>
      </c>
      <c r="L37" s="139">
        <f t="shared" si="2"/>
        <v>38.970426197716954</v>
      </c>
    </row>
    <row r="38" spans="1:12" ht="18.95" customHeight="1" x14ac:dyDescent="0.2">
      <c r="A38" s="131" t="s">
        <v>109</v>
      </c>
      <c r="B38" s="150"/>
      <c r="C38" s="151"/>
      <c r="D38" s="163"/>
      <c r="E38" s="164" t="s">
        <v>157</v>
      </c>
      <c r="F38" s="165" t="s">
        <v>158</v>
      </c>
      <c r="G38" s="138">
        <v>22097</v>
      </c>
      <c r="H38" s="138">
        <v>7248</v>
      </c>
      <c r="I38" s="138">
        <v>353</v>
      </c>
      <c r="J38" s="138">
        <v>1765</v>
      </c>
      <c r="K38" s="139">
        <f t="shared" si="2"/>
        <v>7.9875096166900486</v>
      </c>
      <c r="L38" s="139">
        <f t="shared" si="2"/>
        <v>24.351545253863137</v>
      </c>
    </row>
    <row r="39" spans="1:12" ht="18.95" hidden="1" customHeight="1" x14ac:dyDescent="0.2">
      <c r="A39" s="131" t="s">
        <v>109</v>
      </c>
      <c r="B39" s="150"/>
      <c r="C39" s="151"/>
      <c r="D39" s="163"/>
      <c r="E39" s="164" t="s">
        <v>159</v>
      </c>
      <c r="F39" s="165" t="s">
        <v>160</v>
      </c>
      <c r="G39" s="138">
        <v>0</v>
      </c>
      <c r="H39" s="138">
        <v>0</v>
      </c>
      <c r="I39" s="138">
        <v>0</v>
      </c>
      <c r="J39" s="138">
        <v>0</v>
      </c>
      <c r="K39" s="139" t="e">
        <f t="shared" si="2"/>
        <v>#DIV/0!</v>
      </c>
      <c r="L39" s="139" t="e">
        <f t="shared" si="2"/>
        <v>#DIV/0!</v>
      </c>
    </row>
    <row r="40" spans="1:12" ht="18.95" hidden="1" customHeight="1" x14ac:dyDescent="0.2">
      <c r="A40" s="131" t="s">
        <v>109</v>
      </c>
      <c r="B40" s="150"/>
      <c r="C40" s="151"/>
      <c r="D40" s="163"/>
      <c r="E40" s="164" t="s">
        <v>161</v>
      </c>
      <c r="F40" s="165" t="s">
        <v>162</v>
      </c>
      <c r="G40" s="138">
        <v>0</v>
      </c>
      <c r="H40" s="138">
        <v>0</v>
      </c>
      <c r="I40" s="138">
        <v>0</v>
      </c>
      <c r="J40" s="138">
        <v>0</v>
      </c>
      <c r="K40" s="139" t="e">
        <f t="shared" si="2"/>
        <v>#DIV/0!</v>
      </c>
      <c r="L40" s="139" t="e">
        <f t="shared" si="2"/>
        <v>#DIV/0!</v>
      </c>
    </row>
    <row r="41" spans="1:12" ht="18.95" customHeight="1" x14ac:dyDescent="0.2">
      <c r="A41" s="131" t="s">
        <v>109</v>
      </c>
      <c r="B41" s="150"/>
      <c r="C41" s="151"/>
      <c r="D41" s="163"/>
      <c r="E41" s="164" t="s">
        <v>163</v>
      </c>
      <c r="F41" s="165" t="s">
        <v>164</v>
      </c>
      <c r="G41" s="138">
        <v>13165</v>
      </c>
      <c r="H41" s="138">
        <v>6409</v>
      </c>
      <c r="I41" s="138">
        <v>642</v>
      </c>
      <c r="J41" s="138">
        <v>3650</v>
      </c>
      <c r="K41" s="139">
        <f t="shared" si="2"/>
        <v>27.725028484618306</v>
      </c>
      <c r="L41" s="139">
        <f t="shared" si="2"/>
        <v>56.951162427835854</v>
      </c>
    </row>
    <row r="42" spans="1:12" ht="18.95" customHeight="1" x14ac:dyDescent="0.2">
      <c r="A42" s="125" t="s">
        <v>109</v>
      </c>
      <c r="B42" s="150"/>
      <c r="C42" s="151"/>
      <c r="D42" s="126" t="s">
        <v>165</v>
      </c>
      <c r="E42" s="152"/>
      <c r="F42" s="128" t="s">
        <v>166</v>
      </c>
      <c r="G42" s="153">
        <f>SUM(G43:G47)</f>
        <v>357912</v>
      </c>
      <c r="H42" s="153">
        <f>SUM(H43:H47)</f>
        <v>186218</v>
      </c>
      <c r="I42" s="153">
        <f>SUM(I43:I47)</f>
        <v>33908</v>
      </c>
      <c r="J42" s="153">
        <f>SUM(J43:J47)</f>
        <v>146719</v>
      </c>
      <c r="K42" s="130">
        <f t="shared" si="2"/>
        <v>40.99303739466685</v>
      </c>
      <c r="L42" s="130">
        <f t="shared" si="2"/>
        <v>78.788838887755205</v>
      </c>
    </row>
    <row r="43" spans="1:12" ht="18.95" customHeight="1" x14ac:dyDescent="0.2">
      <c r="A43" s="131" t="s">
        <v>109</v>
      </c>
      <c r="B43" s="150"/>
      <c r="C43" s="151"/>
      <c r="D43" s="159"/>
      <c r="E43" s="160">
        <v>634001</v>
      </c>
      <c r="F43" s="166" t="s">
        <v>167</v>
      </c>
      <c r="G43" s="158">
        <v>238020</v>
      </c>
      <c r="H43" s="158">
        <v>119560</v>
      </c>
      <c r="I43" s="158">
        <v>19085</v>
      </c>
      <c r="J43" s="158">
        <v>105396</v>
      </c>
      <c r="K43" s="139">
        <f t="shared" si="2"/>
        <v>44.280312578774897</v>
      </c>
      <c r="L43" s="139">
        <f t="shared" si="2"/>
        <v>88.153228504516562</v>
      </c>
    </row>
    <row r="44" spans="1:12" ht="18.95" customHeight="1" x14ac:dyDescent="0.2">
      <c r="A44" s="131" t="s">
        <v>109</v>
      </c>
      <c r="B44" s="150"/>
      <c r="C44" s="151"/>
      <c r="D44" s="159"/>
      <c r="E44" s="160">
        <v>634002</v>
      </c>
      <c r="F44" s="166" t="s">
        <v>168</v>
      </c>
      <c r="G44" s="158">
        <v>91124</v>
      </c>
      <c r="H44" s="158">
        <v>46435</v>
      </c>
      <c r="I44" s="158">
        <v>5102</v>
      </c>
      <c r="J44" s="158">
        <v>25423</v>
      </c>
      <c r="K44" s="139">
        <f t="shared" si="2"/>
        <v>27.899345946183224</v>
      </c>
      <c r="L44" s="139">
        <f t="shared" si="2"/>
        <v>54.749650048454832</v>
      </c>
    </row>
    <row r="45" spans="1:12" ht="18.95" customHeight="1" x14ac:dyDescent="0.2">
      <c r="A45" s="131" t="s">
        <v>109</v>
      </c>
      <c r="B45" s="150"/>
      <c r="C45" s="151"/>
      <c r="D45" s="167"/>
      <c r="E45" s="168" t="s">
        <v>169</v>
      </c>
      <c r="F45" s="165" t="s">
        <v>170</v>
      </c>
      <c r="G45" s="158">
        <v>15844</v>
      </c>
      <c r="H45" s="158">
        <v>10553</v>
      </c>
      <c r="I45" s="158">
        <v>0</v>
      </c>
      <c r="J45" s="158">
        <v>0</v>
      </c>
      <c r="K45" s="139">
        <f t="shared" si="2"/>
        <v>0</v>
      </c>
      <c r="L45" s="139">
        <f t="shared" si="2"/>
        <v>0</v>
      </c>
    </row>
    <row r="46" spans="1:12" ht="18.95" customHeight="1" x14ac:dyDescent="0.2">
      <c r="A46" s="131" t="s">
        <v>109</v>
      </c>
      <c r="B46" s="150"/>
      <c r="C46" s="151"/>
      <c r="D46" s="167"/>
      <c r="E46" s="160">
        <v>634004</v>
      </c>
      <c r="F46" s="169" t="s">
        <v>171</v>
      </c>
      <c r="G46" s="158">
        <v>6203</v>
      </c>
      <c r="H46" s="158">
        <v>3646</v>
      </c>
      <c r="I46" s="158">
        <v>9721</v>
      </c>
      <c r="J46" s="158">
        <v>10495</v>
      </c>
      <c r="K46" s="139">
        <f t="shared" si="2"/>
        <v>169.19232629372885</v>
      </c>
      <c r="L46" s="139">
        <f t="shared" si="2"/>
        <v>287.84969829950631</v>
      </c>
    </row>
    <row r="47" spans="1:12" ht="18.95" customHeight="1" x14ac:dyDescent="0.2">
      <c r="A47" s="131" t="s">
        <v>109</v>
      </c>
      <c r="B47" s="150"/>
      <c r="C47" s="151"/>
      <c r="D47" s="167"/>
      <c r="E47" s="160">
        <v>634005</v>
      </c>
      <c r="F47" s="169" t="s">
        <v>172</v>
      </c>
      <c r="G47" s="158">
        <v>6721</v>
      </c>
      <c r="H47" s="158">
        <v>6024</v>
      </c>
      <c r="I47" s="158">
        <v>0</v>
      </c>
      <c r="J47" s="158">
        <v>5405</v>
      </c>
      <c r="K47" s="139">
        <f t="shared" si="2"/>
        <v>80.419580419580413</v>
      </c>
      <c r="L47" s="139">
        <f t="shared" si="2"/>
        <v>89.724435590969449</v>
      </c>
    </row>
    <row r="48" spans="1:12" ht="18.95" customHeight="1" x14ac:dyDescent="0.2">
      <c r="A48" s="125" t="s">
        <v>109</v>
      </c>
      <c r="B48" s="150"/>
      <c r="C48" s="151"/>
      <c r="D48" s="126" t="s">
        <v>173</v>
      </c>
      <c r="E48" s="170"/>
      <c r="F48" s="128" t="s">
        <v>174</v>
      </c>
      <c r="G48" s="153">
        <f>SUM(G49:G53)</f>
        <v>555036</v>
      </c>
      <c r="H48" s="153">
        <f>SUM(H49:H53)</f>
        <v>260335</v>
      </c>
      <c r="I48" s="153">
        <f>SUM(I49:I53)</f>
        <v>22150</v>
      </c>
      <c r="J48" s="153">
        <f>SUM(J49:J53)</f>
        <v>122917</v>
      </c>
      <c r="K48" s="130">
        <f t="shared" si="2"/>
        <v>22.145770724781816</v>
      </c>
      <c r="L48" s="130">
        <f t="shared" si="2"/>
        <v>47.214934603491656</v>
      </c>
    </row>
    <row r="49" spans="1:12" ht="18.95" customHeight="1" x14ac:dyDescent="0.2">
      <c r="A49" s="131" t="s">
        <v>109</v>
      </c>
      <c r="B49" s="150"/>
      <c r="C49" s="151"/>
      <c r="D49" s="159"/>
      <c r="E49" s="160">
        <v>635001</v>
      </c>
      <c r="F49" s="169" t="s">
        <v>175</v>
      </c>
      <c r="G49" s="158">
        <v>3636</v>
      </c>
      <c r="H49" s="158">
        <v>838</v>
      </c>
      <c r="I49" s="158">
        <v>0</v>
      </c>
      <c r="J49" s="158">
        <v>514</v>
      </c>
      <c r="K49" s="171">
        <f t="shared" si="2"/>
        <v>14.136413641364138</v>
      </c>
      <c r="L49" s="171">
        <f t="shared" si="2"/>
        <v>61.336515513126486</v>
      </c>
    </row>
    <row r="50" spans="1:12" ht="18.95" customHeight="1" x14ac:dyDescent="0.2">
      <c r="A50" s="131" t="s">
        <v>109</v>
      </c>
      <c r="B50" s="150"/>
      <c r="C50" s="151"/>
      <c r="D50" s="159"/>
      <c r="E50" s="160">
        <v>635002</v>
      </c>
      <c r="F50" s="169" t="s">
        <v>176</v>
      </c>
      <c r="G50" s="158">
        <v>363940</v>
      </c>
      <c r="H50" s="158">
        <v>167830</v>
      </c>
      <c r="I50" s="158">
        <v>0</v>
      </c>
      <c r="J50" s="158">
        <v>44725</v>
      </c>
      <c r="K50" s="171">
        <f t="shared" si="2"/>
        <v>12.289113590152223</v>
      </c>
      <c r="L50" s="171">
        <f t="shared" si="2"/>
        <v>26.648990049454806</v>
      </c>
    </row>
    <row r="51" spans="1:12" ht="18.95" customHeight="1" x14ac:dyDescent="0.2">
      <c r="A51" s="131" t="s">
        <v>109</v>
      </c>
      <c r="B51" s="150"/>
      <c r="C51" s="151"/>
      <c r="D51" s="159"/>
      <c r="E51" s="160">
        <v>635003</v>
      </c>
      <c r="F51" s="169" t="s">
        <v>177</v>
      </c>
      <c r="G51" s="158">
        <v>588</v>
      </c>
      <c r="H51" s="158">
        <v>366</v>
      </c>
      <c r="I51" s="158">
        <v>0</v>
      </c>
      <c r="J51" s="158">
        <v>0</v>
      </c>
      <c r="K51" s="171">
        <f t="shared" si="2"/>
        <v>0</v>
      </c>
      <c r="L51" s="171">
        <v>0</v>
      </c>
    </row>
    <row r="52" spans="1:12" ht="18.95" customHeight="1" x14ac:dyDescent="0.2">
      <c r="A52" s="131" t="s">
        <v>109</v>
      </c>
      <c r="B52" s="150"/>
      <c r="C52" s="151"/>
      <c r="D52" s="159"/>
      <c r="E52" s="160">
        <v>635004</v>
      </c>
      <c r="F52" s="169" t="s">
        <v>178</v>
      </c>
      <c r="G52" s="158">
        <v>129029</v>
      </c>
      <c r="H52" s="158">
        <v>59961</v>
      </c>
      <c r="I52" s="158">
        <v>17263</v>
      </c>
      <c r="J52" s="158">
        <v>57727</v>
      </c>
      <c r="K52" s="171">
        <f t="shared" si="2"/>
        <v>44.739554673755514</v>
      </c>
      <c r="L52" s="171">
        <f>SUM($J52/H52)*100</f>
        <v>96.274244925868473</v>
      </c>
    </row>
    <row r="53" spans="1:12" ht="18.95" customHeight="1" x14ac:dyDescent="0.2">
      <c r="A53" s="131" t="s">
        <v>109</v>
      </c>
      <c r="B53" s="150"/>
      <c r="C53" s="151"/>
      <c r="D53" s="159"/>
      <c r="E53" s="160">
        <v>635006</v>
      </c>
      <c r="F53" s="166" t="s">
        <v>179</v>
      </c>
      <c r="G53" s="158">
        <v>57843</v>
      </c>
      <c r="H53" s="158">
        <v>31340</v>
      </c>
      <c r="I53" s="158">
        <v>4887</v>
      </c>
      <c r="J53" s="158">
        <v>19951</v>
      </c>
      <c r="K53" s="171">
        <f t="shared" si="2"/>
        <v>34.491641166606158</v>
      </c>
      <c r="L53" s="171">
        <f>SUM($J53/H53)*100</f>
        <v>63.659859604339495</v>
      </c>
    </row>
    <row r="54" spans="1:12" ht="18.95" customHeight="1" x14ac:dyDescent="0.2">
      <c r="A54" s="125" t="s">
        <v>109</v>
      </c>
      <c r="B54" s="150"/>
      <c r="C54" s="151"/>
      <c r="D54" s="126" t="s">
        <v>180</v>
      </c>
      <c r="E54" s="152"/>
      <c r="F54" s="128" t="s">
        <v>181</v>
      </c>
      <c r="G54" s="153">
        <f>SUM(G55:G57)</f>
        <v>2133909</v>
      </c>
      <c r="H54" s="153">
        <f>SUM(H55:H57)</f>
        <v>1179401</v>
      </c>
      <c r="I54" s="153">
        <f>SUM(I55:I57)</f>
        <v>106494</v>
      </c>
      <c r="J54" s="153">
        <f>SUM(J55:J57)</f>
        <v>1100936</v>
      </c>
      <c r="K54" s="130">
        <f t="shared" si="2"/>
        <v>51.592453098984073</v>
      </c>
      <c r="L54" s="130">
        <f>SUM($J54/H54)*100</f>
        <v>93.347046509202556</v>
      </c>
    </row>
    <row r="55" spans="1:12" ht="18.95" customHeight="1" x14ac:dyDescent="0.2">
      <c r="A55" s="131" t="s">
        <v>109</v>
      </c>
      <c r="B55" s="150"/>
      <c r="C55" s="151"/>
      <c r="D55" s="172"/>
      <c r="E55" s="160">
        <v>636001</v>
      </c>
      <c r="F55" s="173" t="s">
        <v>182</v>
      </c>
      <c r="G55" s="158">
        <v>2121860</v>
      </c>
      <c r="H55" s="158">
        <v>1172192</v>
      </c>
      <c r="I55" s="158">
        <v>105652</v>
      </c>
      <c r="J55" s="158">
        <v>1095830</v>
      </c>
      <c r="K55" s="139">
        <f t="shared" si="2"/>
        <v>51.644783350456677</v>
      </c>
      <c r="L55" s="139">
        <f>SUM($J55/H55)*100</f>
        <v>93.485538205345193</v>
      </c>
    </row>
    <row r="56" spans="1:12" ht="18" customHeight="1" x14ac:dyDescent="0.2">
      <c r="A56" s="131" t="s">
        <v>109</v>
      </c>
      <c r="B56" s="150"/>
      <c r="C56" s="151"/>
      <c r="D56" s="172"/>
      <c r="E56" s="160">
        <v>636002</v>
      </c>
      <c r="F56" s="173" t="s">
        <v>183</v>
      </c>
      <c r="G56" s="158">
        <v>12049</v>
      </c>
      <c r="H56" s="158">
        <v>7209</v>
      </c>
      <c r="I56" s="158">
        <v>842</v>
      </c>
      <c r="J56" s="158">
        <v>5106</v>
      </c>
      <c r="K56" s="139">
        <f t="shared" si="2"/>
        <v>42.376960743630178</v>
      </c>
      <c r="L56" s="139">
        <f>SUM($J56/H56)*100</f>
        <v>70.828131502288798</v>
      </c>
    </row>
    <row r="57" spans="1:12" s="182" customFormat="1" ht="21" hidden="1" customHeight="1" x14ac:dyDescent="0.2">
      <c r="A57" s="174" t="s">
        <v>109</v>
      </c>
      <c r="B57" s="175"/>
      <c r="C57" s="176"/>
      <c r="D57" s="177"/>
      <c r="E57" s="178">
        <v>636005</v>
      </c>
      <c r="F57" s="179" t="s">
        <v>184</v>
      </c>
      <c r="G57" s="180">
        <v>0</v>
      </c>
      <c r="H57" s="158">
        <v>0</v>
      </c>
      <c r="I57" s="158">
        <v>0</v>
      </c>
      <c r="J57" s="158">
        <v>0</v>
      </c>
      <c r="K57" s="181">
        <v>0</v>
      </c>
      <c r="L57" s="181">
        <v>0</v>
      </c>
    </row>
    <row r="58" spans="1:12" ht="18.95" customHeight="1" x14ac:dyDescent="0.2">
      <c r="A58" s="125" t="s">
        <v>109</v>
      </c>
      <c r="B58" s="150"/>
      <c r="C58" s="151"/>
      <c r="D58" s="126" t="s">
        <v>185</v>
      </c>
      <c r="E58" s="152"/>
      <c r="F58" s="128" t="s">
        <v>186</v>
      </c>
      <c r="G58" s="153">
        <f>SUM(G59:G78)</f>
        <v>5086589</v>
      </c>
      <c r="H58" s="153">
        <f>SUM(H59:H78)</f>
        <v>2581350</v>
      </c>
      <c r="I58" s="153">
        <f>SUM(I59:I78)</f>
        <v>424520</v>
      </c>
      <c r="J58" s="153">
        <f>SUM(J59:J78)</f>
        <v>2337333</v>
      </c>
      <c r="K58" s="130">
        <f t="shared" ref="K58:L73" si="3">SUM($J58/G58)*100</f>
        <v>45.950891648607737</v>
      </c>
      <c r="L58" s="130">
        <f t="shared" si="3"/>
        <v>90.546923121622399</v>
      </c>
    </row>
    <row r="59" spans="1:12" ht="18.95" customHeight="1" x14ac:dyDescent="0.2">
      <c r="A59" s="131" t="s">
        <v>109</v>
      </c>
      <c r="B59" s="150"/>
      <c r="C59" s="151"/>
      <c r="D59" s="163"/>
      <c r="E59" s="164" t="s">
        <v>187</v>
      </c>
      <c r="F59" s="165" t="s">
        <v>188</v>
      </c>
      <c r="G59" s="158">
        <v>18508</v>
      </c>
      <c r="H59" s="158">
        <v>9490</v>
      </c>
      <c r="I59" s="158">
        <v>227</v>
      </c>
      <c r="J59" s="158">
        <v>3317</v>
      </c>
      <c r="K59" s="171">
        <f t="shared" si="3"/>
        <v>17.921979684460773</v>
      </c>
      <c r="L59" s="171">
        <f t="shared" si="3"/>
        <v>34.952581664910433</v>
      </c>
    </row>
    <row r="60" spans="1:12" ht="18.95" customHeight="1" x14ac:dyDescent="0.2">
      <c r="A60" s="131" t="s">
        <v>109</v>
      </c>
      <c r="B60" s="150"/>
      <c r="C60" s="151"/>
      <c r="D60" s="163"/>
      <c r="E60" s="164" t="s">
        <v>189</v>
      </c>
      <c r="F60" s="165" t="s">
        <v>190</v>
      </c>
      <c r="G60" s="158">
        <v>4538</v>
      </c>
      <c r="H60" s="158">
        <v>3060</v>
      </c>
      <c r="I60" s="158">
        <v>235</v>
      </c>
      <c r="J60" s="158">
        <v>1299</v>
      </c>
      <c r="K60" s="171">
        <f t="shared" si="3"/>
        <v>28.624944909651827</v>
      </c>
      <c r="L60" s="171">
        <f t="shared" si="3"/>
        <v>42.450980392156865</v>
      </c>
    </row>
    <row r="61" spans="1:12" ht="18.95" customHeight="1" x14ac:dyDescent="0.2">
      <c r="A61" s="131" t="s">
        <v>109</v>
      </c>
      <c r="B61" s="150"/>
      <c r="C61" s="151"/>
      <c r="D61" s="163"/>
      <c r="E61" s="164" t="s">
        <v>191</v>
      </c>
      <c r="F61" s="165" t="s">
        <v>192</v>
      </c>
      <c r="G61" s="158">
        <v>863012</v>
      </c>
      <c r="H61" s="158">
        <v>397799</v>
      </c>
      <c r="I61" s="158">
        <v>58815</v>
      </c>
      <c r="J61" s="158">
        <v>211877</v>
      </c>
      <c r="K61" s="171">
        <f t="shared" si="3"/>
        <v>24.55087530648473</v>
      </c>
      <c r="L61" s="171">
        <f t="shared" si="3"/>
        <v>53.262325948531796</v>
      </c>
    </row>
    <row r="62" spans="1:12" ht="18.95" customHeight="1" x14ac:dyDescent="0.2">
      <c r="A62" s="131" t="s">
        <v>109</v>
      </c>
      <c r="B62" s="150"/>
      <c r="C62" s="151"/>
      <c r="D62" s="163"/>
      <c r="E62" s="164" t="s">
        <v>193</v>
      </c>
      <c r="F62" s="165" t="s">
        <v>194</v>
      </c>
      <c r="G62" s="158">
        <v>237007</v>
      </c>
      <c r="H62" s="158">
        <v>113431</v>
      </c>
      <c r="I62" s="158">
        <v>10636</v>
      </c>
      <c r="J62" s="158">
        <v>81144</v>
      </c>
      <c r="K62" s="171">
        <f t="shared" si="3"/>
        <v>34.23696346521411</v>
      </c>
      <c r="L62" s="171">
        <f t="shared" si="3"/>
        <v>71.53599985894509</v>
      </c>
    </row>
    <row r="63" spans="1:12" ht="18.95" customHeight="1" x14ac:dyDescent="0.2">
      <c r="A63" s="131" t="s">
        <v>109</v>
      </c>
      <c r="B63" s="150"/>
      <c r="C63" s="151"/>
      <c r="D63" s="163"/>
      <c r="E63" s="164" t="s">
        <v>195</v>
      </c>
      <c r="F63" s="165" t="s">
        <v>133</v>
      </c>
      <c r="G63" s="158">
        <v>985</v>
      </c>
      <c r="H63" s="158">
        <v>579</v>
      </c>
      <c r="I63" s="158">
        <v>15</v>
      </c>
      <c r="J63" s="158">
        <v>100</v>
      </c>
      <c r="K63" s="171">
        <f t="shared" si="3"/>
        <v>10.152284263959391</v>
      </c>
      <c r="L63" s="171">
        <f t="shared" si="3"/>
        <v>17.271157167530223</v>
      </c>
    </row>
    <row r="64" spans="1:12" s="188" customFormat="1" ht="18" customHeight="1" x14ac:dyDescent="0.2">
      <c r="A64" s="183" t="s">
        <v>109</v>
      </c>
      <c r="B64" s="184"/>
      <c r="C64" s="151"/>
      <c r="D64" s="185"/>
      <c r="E64" s="186" t="s">
        <v>196</v>
      </c>
      <c r="F64" s="187" t="s">
        <v>197</v>
      </c>
      <c r="G64" s="158">
        <v>300</v>
      </c>
      <c r="H64" s="158">
        <v>150</v>
      </c>
      <c r="I64" s="158">
        <v>0</v>
      </c>
      <c r="J64" s="158">
        <v>5228</v>
      </c>
      <c r="K64" s="171">
        <f t="shared" si="3"/>
        <v>1742.6666666666665</v>
      </c>
      <c r="L64" s="171">
        <f t="shared" si="3"/>
        <v>3485.333333333333</v>
      </c>
    </row>
    <row r="65" spans="1:12" ht="18.95" customHeight="1" x14ac:dyDescent="0.2">
      <c r="A65" s="131" t="s">
        <v>109</v>
      </c>
      <c r="B65" s="150"/>
      <c r="C65" s="151"/>
      <c r="D65" s="163"/>
      <c r="E65" s="164" t="s">
        <v>198</v>
      </c>
      <c r="F65" s="165" t="s">
        <v>199</v>
      </c>
      <c r="G65" s="158">
        <v>8561</v>
      </c>
      <c r="H65" s="158">
        <v>5449</v>
      </c>
      <c r="I65" s="158">
        <v>219</v>
      </c>
      <c r="J65" s="158">
        <v>5161</v>
      </c>
      <c r="K65" s="171">
        <f t="shared" si="3"/>
        <v>60.285013433010157</v>
      </c>
      <c r="L65" s="171">
        <f t="shared" si="3"/>
        <v>94.714626536979267</v>
      </c>
    </row>
    <row r="66" spans="1:12" ht="18.95" customHeight="1" x14ac:dyDescent="0.2">
      <c r="A66" s="131" t="s">
        <v>109</v>
      </c>
      <c r="B66" s="150"/>
      <c r="C66" s="151"/>
      <c r="D66" s="163"/>
      <c r="E66" s="164" t="s">
        <v>200</v>
      </c>
      <c r="F66" s="165" t="s">
        <v>201</v>
      </c>
      <c r="G66" s="158">
        <v>166107</v>
      </c>
      <c r="H66" s="158">
        <v>100632</v>
      </c>
      <c r="I66" s="158">
        <v>14569</v>
      </c>
      <c r="J66" s="158">
        <v>162618</v>
      </c>
      <c r="K66" s="171">
        <f t="shared" si="3"/>
        <v>97.899546677743871</v>
      </c>
      <c r="L66" s="171">
        <f t="shared" si="3"/>
        <v>161.59670880038161</v>
      </c>
    </row>
    <row r="67" spans="1:12" ht="18.95" customHeight="1" x14ac:dyDescent="0.2">
      <c r="A67" s="131" t="s">
        <v>109</v>
      </c>
      <c r="B67" s="150"/>
      <c r="C67" s="151"/>
      <c r="D67" s="163"/>
      <c r="E67" s="164" t="s">
        <v>202</v>
      </c>
      <c r="F67" s="165" t="s">
        <v>203</v>
      </c>
      <c r="G67" s="158">
        <v>1551551</v>
      </c>
      <c r="H67" s="158">
        <v>804363</v>
      </c>
      <c r="I67" s="158">
        <v>144271</v>
      </c>
      <c r="J67" s="158">
        <v>778424</v>
      </c>
      <c r="K67" s="171">
        <f t="shared" si="3"/>
        <v>50.17070015745535</v>
      </c>
      <c r="L67" s="171">
        <f t="shared" si="3"/>
        <v>96.775212186537672</v>
      </c>
    </row>
    <row r="68" spans="1:12" ht="18.95" customHeight="1" x14ac:dyDescent="0.2">
      <c r="A68" s="131" t="s">
        <v>109</v>
      </c>
      <c r="B68" s="150"/>
      <c r="C68" s="151"/>
      <c r="D68" s="163"/>
      <c r="E68" s="164" t="s">
        <v>204</v>
      </c>
      <c r="F68" s="165" t="s">
        <v>205</v>
      </c>
      <c r="G68" s="158">
        <v>162096</v>
      </c>
      <c r="H68" s="158">
        <v>111134</v>
      </c>
      <c r="I68" s="158">
        <v>0</v>
      </c>
      <c r="J68" s="158">
        <v>7763</v>
      </c>
      <c r="K68" s="171">
        <f t="shared" si="3"/>
        <v>4.7891373013522847</v>
      </c>
      <c r="L68" s="171">
        <f t="shared" si="3"/>
        <v>6.9852610362265377</v>
      </c>
    </row>
    <row r="69" spans="1:12" ht="18.95" customHeight="1" x14ac:dyDescent="0.2">
      <c r="A69" s="131" t="s">
        <v>109</v>
      </c>
      <c r="B69" s="150"/>
      <c r="C69" s="151"/>
      <c r="D69" s="163"/>
      <c r="E69" s="164" t="s">
        <v>206</v>
      </c>
      <c r="F69" s="165" t="s">
        <v>207</v>
      </c>
      <c r="G69" s="158">
        <v>481732</v>
      </c>
      <c r="H69" s="189">
        <v>236625</v>
      </c>
      <c r="I69" s="189">
        <v>37712</v>
      </c>
      <c r="J69" s="189">
        <v>195763</v>
      </c>
      <c r="K69" s="171">
        <f t="shared" si="3"/>
        <v>40.637325317811559</v>
      </c>
      <c r="L69" s="171">
        <f t="shared" si="3"/>
        <v>82.731325937665076</v>
      </c>
    </row>
    <row r="70" spans="1:12" s="182" customFormat="1" ht="18.95" hidden="1" customHeight="1" x14ac:dyDescent="0.2">
      <c r="A70" s="174" t="s">
        <v>109</v>
      </c>
      <c r="B70" s="175"/>
      <c r="C70" s="176"/>
      <c r="D70" s="190"/>
      <c r="E70" s="191" t="s">
        <v>208</v>
      </c>
      <c r="F70" s="192" t="s">
        <v>209</v>
      </c>
      <c r="G70" s="180">
        <v>0</v>
      </c>
      <c r="H70" s="180">
        <v>0</v>
      </c>
      <c r="I70" s="180">
        <v>0</v>
      </c>
      <c r="J70" s="180">
        <v>0</v>
      </c>
      <c r="K70" s="171" t="e">
        <f t="shared" si="3"/>
        <v>#DIV/0!</v>
      </c>
      <c r="L70" s="171" t="e">
        <f t="shared" si="3"/>
        <v>#DIV/0!</v>
      </c>
    </row>
    <row r="71" spans="1:12" ht="18.95" customHeight="1" x14ac:dyDescent="0.2">
      <c r="A71" s="131" t="s">
        <v>109</v>
      </c>
      <c r="B71" s="150"/>
      <c r="C71" s="151"/>
      <c r="D71" s="163"/>
      <c r="E71" s="164" t="s">
        <v>210</v>
      </c>
      <c r="F71" s="165" t="s">
        <v>211</v>
      </c>
      <c r="G71" s="158">
        <v>27</v>
      </c>
      <c r="H71" s="158">
        <v>22</v>
      </c>
      <c r="I71" s="158">
        <v>0</v>
      </c>
      <c r="J71" s="158">
        <v>2</v>
      </c>
      <c r="K71" s="171">
        <f t="shared" si="3"/>
        <v>7.4074074074074066</v>
      </c>
      <c r="L71" s="171">
        <f t="shared" si="3"/>
        <v>9.0909090909090917</v>
      </c>
    </row>
    <row r="72" spans="1:12" ht="18.95" hidden="1" customHeight="1" x14ac:dyDescent="0.2">
      <c r="A72" s="131" t="s">
        <v>109</v>
      </c>
      <c r="B72" s="150"/>
      <c r="C72" s="151"/>
      <c r="D72" s="163"/>
      <c r="E72" s="164" t="s">
        <v>212</v>
      </c>
      <c r="F72" s="165" t="s">
        <v>213</v>
      </c>
      <c r="G72" s="158">
        <v>0</v>
      </c>
      <c r="H72" s="158">
        <v>0</v>
      </c>
      <c r="I72" s="158">
        <v>0</v>
      </c>
      <c r="J72" s="158">
        <v>0</v>
      </c>
      <c r="K72" s="171" t="e">
        <f t="shared" si="3"/>
        <v>#DIV/0!</v>
      </c>
      <c r="L72" s="171" t="e">
        <f t="shared" si="3"/>
        <v>#DIV/0!</v>
      </c>
    </row>
    <row r="73" spans="1:12" ht="18.95" customHeight="1" x14ac:dyDescent="0.2">
      <c r="A73" s="131" t="s">
        <v>109</v>
      </c>
      <c r="B73" s="150"/>
      <c r="C73" s="151"/>
      <c r="D73" s="163"/>
      <c r="E73" s="164" t="s">
        <v>214</v>
      </c>
      <c r="F73" s="165" t="s">
        <v>215</v>
      </c>
      <c r="G73" s="158">
        <v>108292</v>
      </c>
      <c r="H73" s="158">
        <v>51175</v>
      </c>
      <c r="I73" s="158">
        <v>9377</v>
      </c>
      <c r="J73" s="158">
        <v>49125</v>
      </c>
      <c r="K73" s="171">
        <f t="shared" si="3"/>
        <v>45.3634617515606</v>
      </c>
      <c r="L73" s="171">
        <f t="shared" si="3"/>
        <v>95.994137762579385</v>
      </c>
    </row>
    <row r="74" spans="1:12" ht="18.95" hidden="1" customHeight="1" x14ac:dyDescent="0.2">
      <c r="A74" s="131" t="s">
        <v>216</v>
      </c>
      <c r="B74" s="150"/>
      <c r="C74" s="151"/>
      <c r="D74" s="163"/>
      <c r="E74" s="164" t="s">
        <v>217</v>
      </c>
      <c r="F74" s="165" t="s">
        <v>218</v>
      </c>
      <c r="G74" s="158">
        <v>0</v>
      </c>
      <c r="H74" s="158">
        <v>0</v>
      </c>
      <c r="I74" s="158">
        <v>0</v>
      </c>
      <c r="J74" s="158">
        <v>0</v>
      </c>
      <c r="K74" s="171">
        <v>0</v>
      </c>
      <c r="L74" s="171">
        <v>0</v>
      </c>
    </row>
    <row r="75" spans="1:12" ht="18.95" hidden="1" customHeight="1" x14ac:dyDescent="0.2">
      <c r="A75" s="131" t="s">
        <v>109</v>
      </c>
      <c r="B75" s="150"/>
      <c r="C75" s="151"/>
      <c r="D75" s="163"/>
      <c r="E75" s="164" t="s">
        <v>219</v>
      </c>
      <c r="F75" s="165" t="s">
        <v>220</v>
      </c>
      <c r="G75" s="158">
        <v>0</v>
      </c>
      <c r="H75" s="158">
        <v>0</v>
      </c>
      <c r="I75" s="158">
        <v>0</v>
      </c>
      <c r="J75" s="158">
        <v>0</v>
      </c>
      <c r="K75" s="171" t="e">
        <f t="shared" ref="K75:L87" si="4">SUM($J75/G75)*100</f>
        <v>#DIV/0!</v>
      </c>
      <c r="L75" s="171" t="e">
        <f t="shared" si="4"/>
        <v>#DIV/0!</v>
      </c>
    </row>
    <row r="76" spans="1:12" s="182" customFormat="1" ht="18.95" hidden="1" customHeight="1" x14ac:dyDescent="0.2">
      <c r="A76" s="174" t="s">
        <v>109</v>
      </c>
      <c r="B76" s="175"/>
      <c r="C76" s="176"/>
      <c r="D76" s="190"/>
      <c r="E76" s="191" t="s">
        <v>221</v>
      </c>
      <c r="F76" s="192" t="s">
        <v>222</v>
      </c>
      <c r="G76" s="180">
        <v>0</v>
      </c>
      <c r="H76" s="180">
        <v>0</v>
      </c>
      <c r="I76" s="180">
        <v>0</v>
      </c>
      <c r="J76" s="180">
        <v>0</v>
      </c>
      <c r="K76" s="171" t="e">
        <f t="shared" si="4"/>
        <v>#DIV/0!</v>
      </c>
      <c r="L76" s="171" t="e">
        <f t="shared" si="4"/>
        <v>#DIV/0!</v>
      </c>
    </row>
    <row r="77" spans="1:12" ht="18.95" customHeight="1" x14ac:dyDescent="0.2">
      <c r="A77" s="131" t="s">
        <v>109</v>
      </c>
      <c r="B77" s="150"/>
      <c r="C77" s="151"/>
      <c r="D77" s="163"/>
      <c r="E77" s="164" t="s">
        <v>223</v>
      </c>
      <c r="F77" s="165" t="s">
        <v>224</v>
      </c>
      <c r="G77" s="158">
        <v>1429078</v>
      </c>
      <c r="H77" s="158">
        <v>711320</v>
      </c>
      <c r="I77" s="158">
        <v>147343</v>
      </c>
      <c r="J77" s="158">
        <v>802368</v>
      </c>
      <c r="K77" s="171">
        <f t="shared" si="4"/>
        <v>56.145850681348399</v>
      </c>
      <c r="L77" s="171">
        <f t="shared" si="4"/>
        <v>112.79986503964462</v>
      </c>
    </row>
    <row r="78" spans="1:12" ht="18.95" customHeight="1" x14ac:dyDescent="0.2">
      <c r="A78" s="131" t="s">
        <v>109</v>
      </c>
      <c r="B78" s="150"/>
      <c r="C78" s="151"/>
      <c r="D78" s="163"/>
      <c r="E78" s="164" t="s">
        <v>225</v>
      </c>
      <c r="F78" s="165" t="s">
        <v>226</v>
      </c>
      <c r="G78" s="158">
        <v>54795</v>
      </c>
      <c r="H78" s="158">
        <v>36121</v>
      </c>
      <c r="I78" s="158">
        <v>1101</v>
      </c>
      <c r="J78" s="158">
        <v>33144</v>
      </c>
      <c r="K78" s="171">
        <f t="shared" si="4"/>
        <v>60.487270736381063</v>
      </c>
      <c r="L78" s="171">
        <f t="shared" si="4"/>
        <v>91.758256969629855</v>
      </c>
    </row>
    <row r="79" spans="1:12" ht="18.95" customHeight="1" x14ac:dyDescent="0.25">
      <c r="A79" s="118" t="s">
        <v>109</v>
      </c>
      <c r="B79" s="140"/>
      <c r="C79" s="146" t="s">
        <v>227</v>
      </c>
      <c r="D79" s="141"/>
      <c r="E79" s="147"/>
      <c r="F79" s="143" t="s">
        <v>228</v>
      </c>
      <c r="G79" s="149">
        <f>SUM(G80+G86)</f>
        <v>1786681</v>
      </c>
      <c r="H79" s="149">
        <f>SUM(H80+H86)</f>
        <v>1555103</v>
      </c>
      <c r="I79" s="149">
        <f>SUM(I80+I86)</f>
        <v>183482</v>
      </c>
      <c r="J79" s="149">
        <f>SUM(J80+J86)</f>
        <v>1447961</v>
      </c>
      <c r="K79" s="124">
        <f t="shared" si="4"/>
        <v>81.041943133665157</v>
      </c>
      <c r="L79" s="124">
        <f t="shared" si="4"/>
        <v>93.110295588137888</v>
      </c>
    </row>
    <row r="80" spans="1:12" ht="18.95" customHeight="1" x14ac:dyDescent="0.2">
      <c r="A80" s="125" t="s">
        <v>109</v>
      </c>
      <c r="B80" s="150"/>
      <c r="C80" s="151"/>
      <c r="D80" s="126" t="s">
        <v>229</v>
      </c>
      <c r="E80" s="152"/>
      <c r="F80" s="128" t="s">
        <v>230</v>
      </c>
      <c r="G80" s="153">
        <f>SUM(G81:G85)</f>
        <v>1786681</v>
      </c>
      <c r="H80" s="153">
        <f>SUM(H81:H85)</f>
        <v>1555103</v>
      </c>
      <c r="I80" s="153">
        <f>SUM(I81:I85)</f>
        <v>183482</v>
      </c>
      <c r="J80" s="153">
        <f>SUM(J81:J85)</f>
        <v>1447961</v>
      </c>
      <c r="K80" s="130">
        <f t="shared" si="4"/>
        <v>81.041943133665157</v>
      </c>
      <c r="L80" s="130">
        <f t="shared" si="4"/>
        <v>93.110295588137888</v>
      </c>
    </row>
    <row r="81" spans="1:12" ht="18.95" customHeight="1" x14ac:dyDescent="0.2">
      <c r="A81" s="131" t="s">
        <v>109</v>
      </c>
      <c r="B81" s="150"/>
      <c r="C81" s="151"/>
      <c r="D81" s="163"/>
      <c r="E81" s="164" t="s">
        <v>231</v>
      </c>
      <c r="F81" s="165" t="s">
        <v>232</v>
      </c>
      <c r="G81" s="158">
        <v>1183607</v>
      </c>
      <c r="H81" s="189">
        <v>1121422</v>
      </c>
      <c r="I81" s="189">
        <v>141242</v>
      </c>
      <c r="J81" s="189">
        <v>1111258</v>
      </c>
      <c r="K81" s="139">
        <f t="shared" si="4"/>
        <v>93.887413643210962</v>
      </c>
      <c r="L81" s="139">
        <f t="shared" si="4"/>
        <v>99.093650739864202</v>
      </c>
    </row>
    <row r="82" spans="1:12" ht="18.95" customHeight="1" x14ac:dyDescent="0.2">
      <c r="A82" s="131" t="s">
        <v>109</v>
      </c>
      <c r="B82" s="150"/>
      <c r="C82" s="151"/>
      <c r="D82" s="163"/>
      <c r="E82" s="164" t="s">
        <v>233</v>
      </c>
      <c r="F82" s="165" t="s">
        <v>234</v>
      </c>
      <c r="G82" s="158">
        <v>356379</v>
      </c>
      <c r="H82" s="189">
        <v>303690</v>
      </c>
      <c r="I82" s="189">
        <v>26106</v>
      </c>
      <c r="J82" s="189">
        <v>198020</v>
      </c>
      <c r="K82" s="139">
        <f t="shared" si="4"/>
        <v>55.564441226896086</v>
      </c>
      <c r="L82" s="139">
        <f t="shared" si="4"/>
        <v>65.20464947808621</v>
      </c>
    </row>
    <row r="83" spans="1:12" ht="18.95" customHeight="1" x14ac:dyDescent="0.2">
      <c r="A83" s="131" t="s">
        <v>109</v>
      </c>
      <c r="B83" s="150"/>
      <c r="C83" s="151"/>
      <c r="D83" s="163"/>
      <c r="E83" s="164" t="s">
        <v>235</v>
      </c>
      <c r="F83" s="165" t="s">
        <v>236</v>
      </c>
      <c r="G83" s="158">
        <v>16242</v>
      </c>
      <c r="H83" s="189">
        <v>8006</v>
      </c>
      <c r="I83" s="189">
        <v>1193</v>
      </c>
      <c r="J83" s="189">
        <v>6022</v>
      </c>
      <c r="K83" s="139">
        <f t="shared" si="4"/>
        <v>37.076714690309075</v>
      </c>
      <c r="L83" s="139">
        <f t="shared" si="4"/>
        <v>75.218586060454669</v>
      </c>
    </row>
    <row r="84" spans="1:12" ht="18.75" customHeight="1" x14ac:dyDescent="0.2">
      <c r="A84" s="131" t="s">
        <v>109</v>
      </c>
      <c r="B84" s="150"/>
      <c r="C84" s="151"/>
      <c r="D84" s="163"/>
      <c r="E84" s="164" t="s">
        <v>237</v>
      </c>
      <c r="F84" s="165" t="s">
        <v>238</v>
      </c>
      <c r="G84" s="158">
        <v>230453</v>
      </c>
      <c r="H84" s="189">
        <v>121985</v>
      </c>
      <c r="I84" s="189">
        <v>14941</v>
      </c>
      <c r="J84" s="189">
        <v>132661</v>
      </c>
      <c r="K84" s="139">
        <f t="shared" si="4"/>
        <v>57.56531700607065</v>
      </c>
      <c r="L84" s="139">
        <f t="shared" si="4"/>
        <v>108.75189572488422</v>
      </c>
    </row>
    <row r="85" spans="1:12" ht="18.95" hidden="1" customHeight="1" x14ac:dyDescent="0.2">
      <c r="A85" s="131" t="s">
        <v>109</v>
      </c>
      <c r="B85" s="150"/>
      <c r="C85" s="151"/>
      <c r="D85" s="163"/>
      <c r="E85" s="164" t="s">
        <v>239</v>
      </c>
      <c r="F85" s="165" t="s">
        <v>240</v>
      </c>
      <c r="G85" s="158">
        <v>0</v>
      </c>
      <c r="H85" s="158">
        <v>0</v>
      </c>
      <c r="I85" s="158">
        <v>0</v>
      </c>
      <c r="J85" s="158">
        <v>0</v>
      </c>
      <c r="K85" s="139" t="e">
        <f t="shared" si="4"/>
        <v>#DIV/0!</v>
      </c>
      <c r="L85" s="139" t="e">
        <f t="shared" si="4"/>
        <v>#DIV/0!</v>
      </c>
    </row>
    <row r="86" spans="1:12" ht="18.95" hidden="1" customHeight="1" x14ac:dyDescent="0.2">
      <c r="A86" s="125" t="s">
        <v>109</v>
      </c>
      <c r="B86" s="150"/>
      <c r="C86" s="151"/>
      <c r="D86" s="126" t="s">
        <v>241</v>
      </c>
      <c r="E86" s="164"/>
      <c r="F86" s="128" t="s">
        <v>242</v>
      </c>
      <c r="G86" s="153">
        <f>SUM(G87)</f>
        <v>0</v>
      </c>
      <c r="H86" s="153">
        <f>SUM(H87)</f>
        <v>0</v>
      </c>
      <c r="I86" s="153">
        <f>SUM(I87)</f>
        <v>0</v>
      </c>
      <c r="J86" s="153">
        <f>SUM(J87)</f>
        <v>0</v>
      </c>
      <c r="K86" s="130" t="e">
        <f t="shared" si="4"/>
        <v>#DIV/0!</v>
      </c>
      <c r="L86" s="130" t="e">
        <f t="shared" si="4"/>
        <v>#DIV/0!</v>
      </c>
    </row>
    <row r="87" spans="1:12" ht="18.95" hidden="1" customHeight="1" x14ac:dyDescent="0.2">
      <c r="A87" s="131" t="s">
        <v>109</v>
      </c>
      <c r="B87" s="150"/>
      <c r="C87" s="151"/>
      <c r="D87" s="163"/>
      <c r="E87" s="164" t="s">
        <v>243</v>
      </c>
      <c r="F87" s="165" t="s">
        <v>244</v>
      </c>
      <c r="G87" s="158">
        <v>0</v>
      </c>
      <c r="H87" s="158">
        <v>0</v>
      </c>
      <c r="I87" s="158">
        <v>0</v>
      </c>
      <c r="J87" s="158">
        <v>0</v>
      </c>
      <c r="K87" s="139" t="e">
        <f t="shared" si="4"/>
        <v>#DIV/0!</v>
      </c>
      <c r="L87" s="139" t="e">
        <f t="shared" si="4"/>
        <v>#DIV/0!</v>
      </c>
    </row>
    <row r="88" spans="1:12" ht="15" thickBot="1" x14ac:dyDescent="0.25">
      <c r="A88" s="193"/>
      <c r="B88" s="194"/>
      <c r="C88" s="195"/>
      <c r="D88" s="195"/>
      <c r="E88" s="196"/>
      <c r="F88" s="197"/>
      <c r="G88" s="198"/>
      <c r="H88" s="198"/>
      <c r="I88" s="199"/>
      <c r="J88" s="199"/>
      <c r="K88" s="200"/>
      <c r="L88" s="200"/>
    </row>
    <row r="89" spans="1:12" x14ac:dyDescent="0.2">
      <c r="B89" s="201"/>
      <c r="C89" s="201"/>
      <c r="D89" s="201"/>
      <c r="E89" s="201"/>
      <c r="F89" s="201"/>
    </row>
    <row r="90" spans="1:12" x14ac:dyDescent="0.2">
      <c r="B90" s="201"/>
      <c r="C90" s="201"/>
      <c r="D90" s="201"/>
      <c r="E90" s="201"/>
      <c r="F90" s="201"/>
    </row>
    <row r="91" spans="1:12" x14ac:dyDescent="0.2">
      <c r="B91" s="201"/>
      <c r="C91" s="201"/>
      <c r="D91" s="201"/>
      <c r="E91" s="201"/>
      <c r="F91" s="201"/>
    </row>
    <row r="92" spans="1:12" x14ac:dyDescent="0.2">
      <c r="B92" s="201"/>
      <c r="C92" s="201"/>
      <c r="D92" s="201"/>
      <c r="E92" s="201"/>
      <c r="F92" s="201"/>
    </row>
    <row r="93" spans="1:12" x14ac:dyDescent="0.2">
      <c r="B93" s="201"/>
      <c r="C93" s="201"/>
      <c r="D93" s="201"/>
      <c r="E93" s="201"/>
      <c r="F93" s="201"/>
    </row>
    <row r="94" spans="1:12" x14ac:dyDescent="0.2">
      <c r="B94" s="201"/>
      <c r="C94" s="201"/>
      <c r="D94" s="201"/>
      <c r="E94" s="201"/>
      <c r="F94" s="201"/>
    </row>
    <row r="95" spans="1:12" x14ac:dyDescent="0.2">
      <c r="B95" s="201"/>
      <c r="C95" s="201"/>
      <c r="D95" s="201"/>
      <c r="E95" s="201"/>
      <c r="F95" s="201"/>
    </row>
    <row r="96" spans="1:12" x14ac:dyDescent="0.2">
      <c r="B96" s="201"/>
      <c r="C96" s="201"/>
      <c r="D96" s="201"/>
      <c r="E96" s="201"/>
      <c r="F96" s="201"/>
    </row>
    <row r="97" spans="2:6" x14ac:dyDescent="0.2">
      <c r="B97" s="201"/>
      <c r="C97" s="201"/>
      <c r="D97" s="201"/>
      <c r="E97" s="201"/>
      <c r="F97" s="201"/>
    </row>
    <row r="98" spans="2:6" x14ac:dyDescent="0.2">
      <c r="B98" s="201"/>
      <c r="C98" s="201"/>
      <c r="D98" s="201"/>
      <c r="E98" s="201"/>
      <c r="F98" s="201"/>
    </row>
    <row r="99" spans="2:6" x14ac:dyDescent="0.2">
      <c r="B99" s="201"/>
      <c r="C99" s="201"/>
      <c r="D99" s="201"/>
      <c r="E99" s="201"/>
      <c r="F99" s="201"/>
    </row>
    <row r="100" spans="2:6" x14ac:dyDescent="0.2">
      <c r="B100" s="201"/>
      <c r="C100" s="201"/>
      <c r="D100" s="201"/>
      <c r="E100" s="201"/>
      <c r="F100" s="201"/>
    </row>
    <row r="101" spans="2:6" x14ac:dyDescent="0.2">
      <c r="B101" s="201"/>
      <c r="C101" s="201"/>
      <c r="D101" s="201"/>
      <c r="E101" s="201"/>
      <c r="F101" s="201"/>
    </row>
    <row r="102" spans="2:6" x14ac:dyDescent="0.2">
      <c r="B102" s="201"/>
      <c r="C102" s="201"/>
      <c r="D102" s="201"/>
      <c r="E102" s="201"/>
      <c r="F102" s="201"/>
    </row>
    <row r="103" spans="2:6" x14ac:dyDescent="0.2">
      <c r="B103" s="201"/>
      <c r="C103" s="201"/>
      <c r="D103" s="201"/>
      <c r="E103" s="201"/>
      <c r="F103" s="201"/>
    </row>
    <row r="104" spans="2:6" x14ac:dyDescent="0.2">
      <c r="B104" s="201"/>
      <c r="C104" s="201"/>
      <c r="D104" s="201"/>
      <c r="E104" s="201"/>
      <c r="F104" s="201"/>
    </row>
    <row r="105" spans="2:6" x14ac:dyDescent="0.2">
      <c r="B105" s="201"/>
      <c r="C105" s="201"/>
      <c r="D105" s="201"/>
      <c r="E105" s="201"/>
      <c r="F105" s="201"/>
    </row>
    <row r="106" spans="2:6" x14ac:dyDescent="0.2">
      <c r="B106" s="201"/>
      <c r="C106" s="201"/>
      <c r="D106" s="201"/>
      <c r="E106" s="201"/>
      <c r="F106" s="201"/>
    </row>
    <row r="107" spans="2:6" x14ac:dyDescent="0.2">
      <c r="B107" s="201"/>
      <c r="C107" s="201"/>
      <c r="D107" s="201"/>
      <c r="E107" s="201"/>
      <c r="F107" s="201"/>
    </row>
    <row r="108" spans="2:6" x14ac:dyDescent="0.2">
      <c r="B108" s="201"/>
      <c r="C108" s="201"/>
      <c r="D108" s="201"/>
      <c r="E108" s="201"/>
      <c r="F108" s="201"/>
    </row>
    <row r="109" spans="2:6" x14ac:dyDescent="0.2">
      <c r="B109" s="201"/>
      <c r="C109" s="201"/>
      <c r="D109" s="201"/>
      <c r="E109" s="201"/>
      <c r="F109" s="201"/>
    </row>
    <row r="110" spans="2:6" x14ac:dyDescent="0.2">
      <c r="B110" s="201"/>
      <c r="C110" s="201"/>
      <c r="D110" s="201"/>
      <c r="E110" s="201"/>
      <c r="F110" s="201"/>
    </row>
    <row r="111" spans="2:6" x14ac:dyDescent="0.2">
      <c r="B111" s="201"/>
      <c r="C111" s="201"/>
      <c r="D111" s="201"/>
      <c r="E111" s="201"/>
      <c r="F111" s="201"/>
    </row>
    <row r="112" spans="2:6" x14ac:dyDescent="0.2">
      <c r="B112" s="201"/>
      <c r="C112" s="201"/>
      <c r="D112" s="201"/>
      <c r="E112" s="201"/>
      <c r="F112" s="201"/>
    </row>
    <row r="113" spans="2:6" x14ac:dyDescent="0.2">
      <c r="B113" s="201"/>
      <c r="C113" s="201"/>
      <c r="D113" s="201"/>
      <c r="E113" s="201"/>
      <c r="F113" s="201"/>
    </row>
    <row r="114" spans="2:6" x14ac:dyDescent="0.2">
      <c r="B114" s="201"/>
      <c r="C114" s="201"/>
      <c r="D114" s="201"/>
      <c r="E114" s="201"/>
      <c r="F114" s="201"/>
    </row>
    <row r="115" spans="2:6" x14ac:dyDescent="0.2">
      <c r="B115" s="201"/>
      <c r="C115" s="201"/>
      <c r="D115" s="201"/>
      <c r="E115" s="201"/>
      <c r="F115" s="201"/>
    </row>
    <row r="116" spans="2:6" x14ac:dyDescent="0.2">
      <c r="B116" s="201"/>
      <c r="C116" s="201"/>
      <c r="D116" s="201"/>
      <c r="E116" s="201"/>
      <c r="F116" s="201"/>
    </row>
    <row r="117" spans="2:6" x14ac:dyDescent="0.2">
      <c r="B117" s="201"/>
      <c r="C117" s="201"/>
      <c r="D117" s="201"/>
      <c r="E117" s="201"/>
      <c r="F117" s="201"/>
    </row>
    <row r="118" spans="2:6" x14ac:dyDescent="0.2">
      <c r="B118" s="201"/>
      <c r="C118" s="201"/>
      <c r="D118" s="201"/>
      <c r="E118" s="201"/>
      <c r="F118" s="201"/>
    </row>
    <row r="119" spans="2:6" x14ac:dyDescent="0.2">
      <c r="B119" s="201"/>
      <c r="C119" s="201"/>
      <c r="D119" s="201"/>
      <c r="E119" s="201"/>
      <c r="F119" s="201"/>
    </row>
    <row r="120" spans="2:6" x14ac:dyDescent="0.2">
      <c r="B120" s="201"/>
      <c r="C120" s="201"/>
      <c r="D120" s="201"/>
      <c r="E120" s="201"/>
      <c r="F120" s="201"/>
    </row>
    <row r="121" spans="2:6" x14ac:dyDescent="0.2">
      <c r="B121" s="201"/>
      <c r="C121" s="201"/>
      <c r="D121" s="201"/>
      <c r="E121" s="201"/>
      <c r="F121" s="201"/>
    </row>
    <row r="122" spans="2:6" x14ac:dyDescent="0.2">
      <c r="B122" s="201"/>
      <c r="C122" s="201"/>
      <c r="D122" s="201"/>
      <c r="E122" s="201"/>
      <c r="F122" s="201"/>
    </row>
    <row r="123" spans="2:6" x14ac:dyDescent="0.2">
      <c r="B123" s="201"/>
      <c r="C123" s="201"/>
      <c r="D123" s="201"/>
      <c r="E123" s="201"/>
      <c r="F123" s="201"/>
    </row>
    <row r="124" spans="2:6" x14ac:dyDescent="0.2">
      <c r="B124" s="201"/>
      <c r="C124" s="201"/>
      <c r="D124" s="201"/>
      <c r="E124" s="201"/>
      <c r="F124" s="201"/>
    </row>
    <row r="125" spans="2:6" x14ac:dyDescent="0.2">
      <c r="B125" s="201"/>
      <c r="C125" s="201"/>
      <c r="D125" s="201"/>
      <c r="E125" s="201"/>
      <c r="F125" s="201"/>
    </row>
    <row r="126" spans="2:6" x14ac:dyDescent="0.2">
      <c r="B126" s="201"/>
      <c r="C126" s="201"/>
      <c r="D126" s="201"/>
      <c r="E126" s="201"/>
      <c r="F126" s="201"/>
    </row>
    <row r="127" spans="2:6" x14ac:dyDescent="0.2">
      <c r="B127" s="201"/>
      <c r="C127" s="201"/>
      <c r="D127" s="201"/>
      <c r="E127" s="201"/>
      <c r="F127" s="201"/>
    </row>
    <row r="128" spans="2:6" x14ac:dyDescent="0.2">
      <c r="B128" s="201"/>
      <c r="C128" s="201"/>
      <c r="D128" s="201"/>
      <c r="E128" s="201"/>
      <c r="F128" s="201"/>
    </row>
    <row r="129" spans="2:6" x14ac:dyDescent="0.2">
      <c r="B129" s="201"/>
      <c r="C129" s="201"/>
      <c r="D129" s="201"/>
      <c r="E129" s="201"/>
      <c r="F129" s="201"/>
    </row>
    <row r="130" spans="2:6" x14ac:dyDescent="0.2">
      <c r="B130" s="201"/>
      <c r="C130" s="201"/>
      <c r="D130" s="201"/>
      <c r="E130" s="201"/>
      <c r="F130" s="201"/>
    </row>
    <row r="131" spans="2:6" x14ac:dyDescent="0.2">
      <c r="B131" s="201"/>
      <c r="C131" s="201"/>
      <c r="D131" s="201"/>
      <c r="E131" s="201"/>
      <c r="F131" s="201"/>
    </row>
    <row r="132" spans="2:6" x14ac:dyDescent="0.2">
      <c r="B132" s="201"/>
      <c r="C132" s="201"/>
      <c r="D132" s="201"/>
      <c r="E132" s="201"/>
      <c r="F132" s="201"/>
    </row>
    <row r="133" spans="2:6" x14ac:dyDescent="0.2">
      <c r="B133" s="201"/>
      <c r="C133" s="201"/>
      <c r="D133" s="201"/>
      <c r="E133" s="201"/>
      <c r="F133" s="201"/>
    </row>
    <row r="134" spans="2:6" x14ac:dyDescent="0.2">
      <c r="B134" s="201"/>
      <c r="C134" s="201"/>
      <c r="D134" s="201"/>
      <c r="E134" s="201"/>
      <c r="F134" s="201"/>
    </row>
    <row r="135" spans="2:6" x14ac:dyDescent="0.2">
      <c r="B135" s="201"/>
      <c r="C135" s="201"/>
      <c r="D135" s="201"/>
      <c r="E135" s="201"/>
      <c r="F135" s="201"/>
    </row>
    <row r="136" spans="2:6" x14ac:dyDescent="0.2">
      <c r="B136" s="201"/>
      <c r="C136" s="201"/>
      <c r="D136" s="201"/>
      <c r="E136" s="201"/>
      <c r="F136" s="201"/>
    </row>
    <row r="137" spans="2:6" x14ac:dyDescent="0.2">
      <c r="B137" s="201"/>
      <c r="C137" s="201"/>
      <c r="D137" s="201"/>
      <c r="E137" s="201"/>
      <c r="F137" s="201"/>
    </row>
    <row r="138" spans="2:6" x14ac:dyDescent="0.2">
      <c r="B138" s="201"/>
      <c r="C138" s="201"/>
      <c r="D138" s="201"/>
      <c r="E138" s="201"/>
      <c r="F138" s="201"/>
    </row>
    <row r="139" spans="2:6" x14ac:dyDescent="0.2">
      <c r="B139" s="201"/>
      <c r="C139" s="201"/>
      <c r="D139" s="201"/>
      <c r="E139" s="201"/>
      <c r="F139" s="201"/>
    </row>
    <row r="140" spans="2:6" x14ac:dyDescent="0.2">
      <c r="B140" s="201"/>
      <c r="C140" s="201"/>
      <c r="D140" s="201"/>
      <c r="E140" s="201"/>
      <c r="F140" s="201"/>
    </row>
    <row r="141" spans="2:6" x14ac:dyDescent="0.2">
      <c r="B141" s="201"/>
      <c r="C141" s="201"/>
      <c r="D141" s="201"/>
      <c r="E141" s="201"/>
      <c r="F141" s="201"/>
    </row>
    <row r="142" spans="2:6" x14ac:dyDescent="0.2">
      <c r="B142" s="201"/>
      <c r="C142" s="201"/>
      <c r="D142" s="201"/>
      <c r="E142" s="201"/>
      <c r="F142" s="201"/>
    </row>
    <row r="143" spans="2:6" x14ac:dyDescent="0.2">
      <c r="B143" s="201"/>
      <c r="C143" s="201"/>
      <c r="D143" s="201"/>
      <c r="E143" s="201"/>
      <c r="F143" s="201"/>
    </row>
    <row r="144" spans="2:6" x14ac:dyDescent="0.2">
      <c r="B144" s="201"/>
      <c r="C144" s="201"/>
      <c r="D144" s="201"/>
      <c r="E144" s="201"/>
      <c r="F144" s="201"/>
    </row>
    <row r="145" spans="2:6" x14ac:dyDescent="0.2">
      <c r="B145" s="201"/>
      <c r="C145" s="201"/>
      <c r="D145" s="201"/>
      <c r="E145" s="201"/>
      <c r="F145" s="201"/>
    </row>
    <row r="146" spans="2:6" x14ac:dyDescent="0.2">
      <c r="B146" s="201"/>
      <c r="C146" s="201"/>
      <c r="D146" s="201"/>
      <c r="E146" s="201"/>
      <c r="F146" s="201"/>
    </row>
    <row r="147" spans="2:6" x14ac:dyDescent="0.2">
      <c r="B147" s="201"/>
      <c r="C147" s="201"/>
      <c r="D147" s="201"/>
      <c r="E147" s="201"/>
      <c r="F147" s="201"/>
    </row>
    <row r="148" spans="2:6" x14ac:dyDescent="0.2">
      <c r="B148" s="201"/>
      <c r="C148" s="201"/>
      <c r="D148" s="201"/>
      <c r="E148" s="201"/>
      <c r="F148" s="201"/>
    </row>
    <row r="149" spans="2:6" x14ac:dyDescent="0.2">
      <c r="B149" s="201"/>
      <c r="C149" s="201"/>
      <c r="D149" s="201"/>
      <c r="E149" s="201"/>
      <c r="F149" s="201"/>
    </row>
    <row r="150" spans="2:6" x14ac:dyDescent="0.2">
      <c r="B150" s="201"/>
      <c r="C150" s="201"/>
      <c r="D150" s="201"/>
      <c r="E150" s="201"/>
      <c r="F150" s="201"/>
    </row>
    <row r="151" spans="2:6" x14ac:dyDescent="0.2">
      <c r="B151" s="201"/>
      <c r="C151" s="201"/>
      <c r="D151" s="201"/>
      <c r="E151" s="201"/>
      <c r="F151" s="201"/>
    </row>
    <row r="152" spans="2:6" x14ac:dyDescent="0.2">
      <c r="B152" s="201"/>
      <c r="C152" s="201"/>
      <c r="D152" s="201"/>
      <c r="E152" s="201"/>
      <c r="F152" s="201"/>
    </row>
    <row r="153" spans="2:6" x14ac:dyDescent="0.2">
      <c r="B153" s="201"/>
      <c r="C153" s="201"/>
      <c r="D153" s="201"/>
      <c r="E153" s="201"/>
      <c r="F153" s="201"/>
    </row>
    <row r="154" spans="2:6" x14ac:dyDescent="0.2">
      <c r="B154" s="201"/>
      <c r="C154" s="201"/>
      <c r="D154" s="201"/>
      <c r="E154" s="201"/>
      <c r="F154" s="201"/>
    </row>
    <row r="155" spans="2:6" x14ac:dyDescent="0.2">
      <c r="B155" s="201"/>
      <c r="C155" s="201"/>
      <c r="D155" s="201"/>
      <c r="E155" s="201"/>
      <c r="F155" s="201"/>
    </row>
    <row r="156" spans="2:6" x14ac:dyDescent="0.2">
      <c r="B156" s="201"/>
      <c r="C156" s="201"/>
      <c r="D156" s="201"/>
      <c r="E156" s="201"/>
      <c r="F156" s="201"/>
    </row>
    <row r="157" spans="2:6" x14ac:dyDescent="0.2">
      <c r="B157" s="201"/>
      <c r="C157" s="201"/>
      <c r="D157" s="201"/>
      <c r="E157" s="201"/>
      <c r="F157" s="201"/>
    </row>
    <row r="158" spans="2:6" x14ac:dyDescent="0.2">
      <c r="B158" s="201"/>
      <c r="C158" s="201"/>
      <c r="D158" s="201"/>
      <c r="E158" s="201"/>
      <c r="F158" s="201"/>
    </row>
    <row r="159" spans="2:6" x14ac:dyDescent="0.2">
      <c r="B159" s="201"/>
      <c r="C159" s="201"/>
      <c r="D159" s="201"/>
      <c r="E159" s="201"/>
      <c r="F159" s="201"/>
    </row>
    <row r="160" spans="2:6" x14ac:dyDescent="0.2">
      <c r="B160" s="201"/>
      <c r="C160" s="201"/>
      <c r="D160" s="201"/>
      <c r="E160" s="201"/>
      <c r="F160" s="201"/>
    </row>
    <row r="161" spans="2:6" x14ac:dyDescent="0.2">
      <c r="B161" s="201"/>
      <c r="C161" s="201"/>
      <c r="D161" s="201"/>
      <c r="E161" s="201"/>
      <c r="F161" s="201"/>
    </row>
    <row r="162" spans="2:6" x14ac:dyDescent="0.2">
      <c r="B162" s="201"/>
      <c r="C162" s="201"/>
      <c r="D162" s="201"/>
      <c r="E162" s="201"/>
      <c r="F162" s="201"/>
    </row>
    <row r="163" spans="2:6" x14ac:dyDescent="0.2">
      <c r="B163" s="201"/>
      <c r="C163" s="201"/>
      <c r="D163" s="201"/>
      <c r="E163" s="201"/>
      <c r="F163" s="201"/>
    </row>
    <row r="164" spans="2:6" x14ac:dyDescent="0.2">
      <c r="B164" s="201"/>
      <c r="C164" s="201"/>
      <c r="D164" s="201"/>
      <c r="E164" s="201"/>
      <c r="F164" s="201"/>
    </row>
    <row r="165" spans="2:6" x14ac:dyDescent="0.2">
      <c r="B165" s="201"/>
      <c r="C165" s="201"/>
      <c r="D165" s="201"/>
      <c r="E165" s="201"/>
      <c r="F165" s="201"/>
    </row>
    <row r="166" spans="2:6" x14ac:dyDescent="0.2">
      <c r="B166" s="201"/>
      <c r="C166" s="201"/>
      <c r="D166" s="201"/>
      <c r="E166" s="201"/>
      <c r="F166" s="201"/>
    </row>
    <row r="167" spans="2:6" x14ac:dyDescent="0.2">
      <c r="B167" s="201"/>
      <c r="C167" s="201"/>
      <c r="D167" s="201"/>
      <c r="E167" s="201"/>
      <c r="F167" s="201"/>
    </row>
    <row r="168" spans="2:6" x14ac:dyDescent="0.2">
      <c r="B168" s="201"/>
      <c r="C168" s="201"/>
      <c r="D168" s="201"/>
      <c r="E168" s="201"/>
      <c r="F168" s="201"/>
    </row>
    <row r="169" spans="2:6" x14ac:dyDescent="0.2">
      <c r="B169" s="201"/>
      <c r="C169" s="201"/>
      <c r="D169" s="201"/>
      <c r="E169" s="201"/>
      <c r="F169" s="201"/>
    </row>
    <row r="170" spans="2:6" x14ac:dyDescent="0.2">
      <c r="B170" s="201"/>
      <c r="C170" s="201"/>
      <c r="D170" s="201"/>
      <c r="E170" s="201"/>
      <c r="F170" s="201"/>
    </row>
    <row r="171" spans="2:6" x14ac:dyDescent="0.2">
      <c r="B171" s="201"/>
      <c r="C171" s="201"/>
      <c r="D171" s="201"/>
      <c r="E171" s="201"/>
      <c r="F171" s="201"/>
    </row>
    <row r="172" spans="2:6" x14ac:dyDescent="0.2">
      <c r="B172" s="201"/>
      <c r="C172" s="201"/>
      <c r="D172" s="201"/>
      <c r="E172" s="201"/>
      <c r="F172" s="201"/>
    </row>
    <row r="173" spans="2:6" x14ac:dyDescent="0.2">
      <c r="B173" s="201"/>
      <c r="C173" s="201"/>
      <c r="D173" s="201"/>
      <c r="E173" s="201"/>
      <c r="F173" s="201"/>
    </row>
    <row r="174" spans="2:6" x14ac:dyDescent="0.2">
      <c r="B174" s="201"/>
      <c r="C174" s="201"/>
      <c r="D174" s="201"/>
      <c r="E174" s="201"/>
      <c r="F174" s="201"/>
    </row>
    <row r="175" spans="2:6" x14ac:dyDescent="0.2">
      <c r="B175" s="201"/>
      <c r="C175" s="201"/>
      <c r="D175" s="201"/>
      <c r="E175" s="201"/>
      <c r="F175" s="201"/>
    </row>
    <row r="176" spans="2:6" x14ac:dyDescent="0.2">
      <c r="B176" s="201"/>
      <c r="C176" s="201"/>
      <c r="D176" s="201"/>
      <c r="E176" s="201"/>
      <c r="F176" s="201"/>
    </row>
    <row r="177" spans="2:6" x14ac:dyDescent="0.2">
      <c r="B177" s="201"/>
      <c r="C177" s="201"/>
      <c r="D177" s="201"/>
      <c r="E177" s="201"/>
      <c r="F177" s="201"/>
    </row>
    <row r="178" spans="2:6" x14ac:dyDescent="0.2">
      <c r="B178" s="201"/>
      <c r="C178" s="201"/>
      <c r="D178" s="201"/>
      <c r="E178" s="201"/>
      <c r="F178" s="201"/>
    </row>
    <row r="179" spans="2:6" x14ac:dyDescent="0.2">
      <c r="B179" s="201"/>
      <c r="C179" s="201"/>
      <c r="D179" s="201"/>
      <c r="E179" s="201"/>
      <c r="F179" s="201"/>
    </row>
    <row r="180" spans="2:6" x14ac:dyDescent="0.2">
      <c r="B180" s="201"/>
      <c r="C180" s="201"/>
      <c r="D180" s="201"/>
      <c r="E180" s="201"/>
      <c r="F180" s="201"/>
    </row>
    <row r="181" spans="2:6" x14ac:dyDescent="0.2">
      <c r="B181" s="201"/>
      <c r="C181" s="201"/>
      <c r="D181" s="201"/>
      <c r="E181" s="201"/>
      <c r="F181" s="201"/>
    </row>
    <row r="182" spans="2:6" x14ac:dyDescent="0.2">
      <c r="B182" s="201"/>
      <c r="C182" s="201"/>
      <c r="D182" s="201"/>
      <c r="E182" s="201"/>
      <c r="F182" s="201"/>
    </row>
    <row r="183" spans="2:6" x14ac:dyDescent="0.2">
      <c r="B183" s="201"/>
      <c r="C183" s="201"/>
      <c r="D183" s="201"/>
      <c r="E183" s="201"/>
      <c r="F183" s="201"/>
    </row>
    <row r="184" spans="2:6" x14ac:dyDescent="0.2">
      <c r="B184" s="201"/>
      <c r="C184" s="201"/>
      <c r="D184" s="201"/>
      <c r="E184" s="201"/>
      <c r="F184" s="201"/>
    </row>
    <row r="185" spans="2:6" x14ac:dyDescent="0.2">
      <c r="B185" s="201"/>
      <c r="C185" s="201"/>
      <c r="D185" s="201"/>
      <c r="E185" s="201"/>
      <c r="F185" s="201"/>
    </row>
    <row r="186" spans="2:6" x14ac:dyDescent="0.2">
      <c r="B186" s="201"/>
      <c r="C186" s="201"/>
      <c r="D186" s="201"/>
      <c r="E186" s="201"/>
      <c r="F186" s="201"/>
    </row>
    <row r="187" spans="2:6" x14ac:dyDescent="0.2">
      <c r="B187" s="201"/>
      <c r="C187" s="201"/>
      <c r="D187" s="201"/>
      <c r="E187" s="201"/>
      <c r="F187" s="201"/>
    </row>
    <row r="188" spans="2:6" x14ac:dyDescent="0.2">
      <c r="B188" s="201"/>
      <c r="C188" s="201"/>
      <c r="D188" s="201"/>
      <c r="E188" s="201"/>
      <c r="F188" s="201"/>
    </row>
    <row r="189" spans="2:6" x14ac:dyDescent="0.2">
      <c r="B189" s="201"/>
      <c r="C189" s="201"/>
      <c r="D189" s="201"/>
      <c r="E189" s="201"/>
      <c r="F189" s="201"/>
    </row>
    <row r="190" spans="2:6" x14ac:dyDescent="0.2">
      <c r="B190" s="201"/>
      <c r="C190" s="201"/>
      <c r="D190" s="201"/>
      <c r="E190" s="201"/>
      <c r="F190" s="201"/>
    </row>
    <row r="191" spans="2:6" x14ac:dyDescent="0.2">
      <c r="B191" s="201"/>
      <c r="C191" s="201"/>
      <c r="D191" s="201"/>
      <c r="E191" s="201"/>
      <c r="F191" s="201"/>
    </row>
    <row r="192" spans="2:6" x14ac:dyDescent="0.2">
      <c r="B192" s="201"/>
      <c r="C192" s="201"/>
      <c r="D192" s="201"/>
      <c r="E192" s="201"/>
      <c r="F192" s="201"/>
    </row>
    <row r="193" spans="2:6" x14ac:dyDescent="0.2">
      <c r="B193" s="201"/>
      <c r="C193" s="201"/>
      <c r="D193" s="201"/>
      <c r="E193" s="201"/>
      <c r="F193" s="201"/>
    </row>
    <row r="194" spans="2:6" x14ac:dyDescent="0.2">
      <c r="B194" s="201"/>
      <c r="C194" s="201"/>
      <c r="D194" s="201"/>
      <c r="E194" s="201"/>
      <c r="F194" s="201"/>
    </row>
    <row r="195" spans="2:6" x14ac:dyDescent="0.2">
      <c r="B195" s="201"/>
      <c r="C195" s="201"/>
      <c r="D195" s="201"/>
      <c r="E195" s="201"/>
      <c r="F195" s="201"/>
    </row>
    <row r="196" spans="2:6" x14ac:dyDescent="0.2">
      <c r="B196" s="201"/>
      <c r="C196" s="201"/>
      <c r="D196" s="201"/>
      <c r="E196" s="201"/>
      <c r="F196" s="201"/>
    </row>
    <row r="197" spans="2:6" x14ac:dyDescent="0.2">
      <c r="B197" s="201"/>
      <c r="C197" s="201"/>
      <c r="D197" s="201"/>
      <c r="E197" s="201"/>
      <c r="F197" s="201"/>
    </row>
    <row r="198" spans="2:6" x14ac:dyDescent="0.2">
      <c r="B198" s="201"/>
      <c r="C198" s="201"/>
      <c r="D198" s="201"/>
      <c r="E198" s="201"/>
      <c r="F198" s="201"/>
    </row>
    <row r="199" spans="2:6" x14ac:dyDescent="0.2">
      <c r="B199" s="201"/>
      <c r="C199" s="201"/>
      <c r="D199" s="201"/>
      <c r="E199" s="201"/>
      <c r="F199" s="201"/>
    </row>
    <row r="200" spans="2:6" x14ac:dyDescent="0.2">
      <c r="B200" s="201"/>
      <c r="C200" s="201"/>
      <c r="D200" s="201"/>
      <c r="E200" s="201"/>
      <c r="F200" s="201"/>
    </row>
    <row r="201" spans="2:6" x14ac:dyDescent="0.2">
      <c r="B201" s="201"/>
      <c r="C201" s="201"/>
      <c r="D201" s="201"/>
      <c r="E201" s="201"/>
      <c r="F201" s="201"/>
    </row>
    <row r="202" spans="2:6" x14ac:dyDescent="0.2">
      <c r="B202" s="201"/>
      <c r="C202" s="201"/>
      <c r="D202" s="201"/>
      <c r="E202" s="201"/>
      <c r="F202" s="201"/>
    </row>
    <row r="203" spans="2:6" x14ac:dyDescent="0.2">
      <c r="B203" s="201"/>
      <c r="C203" s="201"/>
      <c r="D203" s="201"/>
      <c r="E203" s="201"/>
      <c r="F203" s="201"/>
    </row>
    <row r="204" spans="2:6" x14ac:dyDescent="0.2">
      <c r="B204" s="201"/>
      <c r="C204" s="201"/>
      <c r="D204" s="201"/>
      <c r="E204" s="201"/>
      <c r="F204" s="201"/>
    </row>
    <row r="205" spans="2:6" x14ac:dyDescent="0.2">
      <c r="B205" s="201"/>
      <c r="C205" s="201"/>
      <c r="D205" s="201"/>
      <c r="E205" s="201"/>
      <c r="F205" s="201"/>
    </row>
    <row r="206" spans="2:6" x14ac:dyDescent="0.2">
      <c r="B206" s="201"/>
      <c r="C206" s="201"/>
      <c r="D206" s="201"/>
      <c r="E206" s="201"/>
      <c r="F206" s="201"/>
    </row>
    <row r="207" spans="2:6" x14ac:dyDescent="0.2">
      <c r="B207" s="201"/>
      <c r="C207" s="201"/>
      <c r="D207" s="201"/>
      <c r="E207" s="201"/>
      <c r="F207" s="201"/>
    </row>
    <row r="208" spans="2:6" x14ac:dyDescent="0.2">
      <c r="B208" s="201"/>
      <c r="C208" s="201"/>
      <c r="D208" s="201"/>
      <c r="E208" s="201"/>
      <c r="F208" s="201"/>
    </row>
    <row r="209" spans="2:6" x14ac:dyDescent="0.2">
      <c r="B209" s="201"/>
      <c r="C209" s="201"/>
      <c r="D209" s="201"/>
      <c r="E209" s="201"/>
      <c r="F209" s="201"/>
    </row>
    <row r="210" spans="2:6" x14ac:dyDescent="0.2">
      <c r="B210" s="201"/>
      <c r="C210" s="201"/>
      <c r="D210" s="201"/>
      <c r="E210" s="201"/>
      <c r="F210" s="201"/>
    </row>
    <row r="211" spans="2:6" x14ac:dyDescent="0.2">
      <c r="B211" s="201"/>
      <c r="C211" s="201"/>
      <c r="D211" s="201"/>
      <c r="E211" s="201"/>
      <c r="F211" s="201"/>
    </row>
    <row r="212" spans="2:6" x14ac:dyDescent="0.2">
      <c r="B212" s="201"/>
      <c r="C212" s="201"/>
      <c r="D212" s="201"/>
      <c r="E212" s="201"/>
      <c r="F212" s="201"/>
    </row>
    <row r="213" spans="2:6" x14ac:dyDescent="0.2">
      <c r="B213" s="201"/>
      <c r="C213" s="201"/>
      <c r="D213" s="201"/>
      <c r="E213" s="201"/>
      <c r="F213" s="201"/>
    </row>
    <row r="214" spans="2:6" x14ac:dyDescent="0.2">
      <c r="B214" s="201"/>
      <c r="C214" s="201"/>
      <c r="D214" s="201"/>
      <c r="E214" s="201"/>
      <c r="F214" s="201"/>
    </row>
    <row r="215" spans="2:6" x14ac:dyDescent="0.2">
      <c r="B215" s="201"/>
      <c r="C215" s="201"/>
      <c r="D215" s="201"/>
      <c r="E215" s="201"/>
      <c r="F215" s="201"/>
    </row>
    <row r="216" spans="2:6" x14ac:dyDescent="0.2">
      <c r="B216" s="201"/>
      <c r="C216" s="201"/>
      <c r="D216" s="201"/>
      <c r="E216" s="201"/>
      <c r="F216" s="201"/>
    </row>
    <row r="217" spans="2:6" x14ac:dyDescent="0.2">
      <c r="B217" s="201"/>
      <c r="C217" s="201"/>
      <c r="D217" s="201"/>
      <c r="E217" s="201"/>
      <c r="F217" s="201"/>
    </row>
    <row r="218" spans="2:6" x14ac:dyDescent="0.2">
      <c r="B218" s="201"/>
      <c r="C218" s="201"/>
      <c r="D218" s="201"/>
      <c r="E218" s="201"/>
      <c r="F218" s="201"/>
    </row>
    <row r="219" spans="2:6" x14ac:dyDescent="0.2">
      <c r="B219" s="201"/>
      <c r="C219" s="201"/>
      <c r="D219" s="201"/>
      <c r="E219" s="201"/>
      <c r="F219" s="201"/>
    </row>
    <row r="220" spans="2:6" x14ac:dyDescent="0.2">
      <c r="B220" s="201"/>
      <c r="C220" s="201"/>
      <c r="D220" s="201"/>
      <c r="E220" s="201"/>
      <c r="F220" s="201"/>
    </row>
    <row r="221" spans="2:6" x14ac:dyDescent="0.2">
      <c r="B221" s="201"/>
      <c r="C221" s="201"/>
      <c r="D221" s="201"/>
      <c r="E221" s="201"/>
      <c r="F221" s="201"/>
    </row>
    <row r="222" spans="2:6" x14ac:dyDescent="0.2">
      <c r="B222" s="201"/>
      <c r="C222" s="201"/>
      <c r="D222" s="201"/>
      <c r="E222" s="201"/>
      <c r="F222" s="201"/>
    </row>
    <row r="223" spans="2:6" x14ac:dyDescent="0.2">
      <c r="B223" s="201"/>
      <c r="C223" s="201"/>
      <c r="D223" s="201"/>
      <c r="E223" s="201"/>
      <c r="F223" s="201"/>
    </row>
    <row r="224" spans="2:6" x14ac:dyDescent="0.2">
      <c r="B224" s="201"/>
      <c r="C224" s="201"/>
      <c r="D224" s="201"/>
      <c r="E224" s="201"/>
      <c r="F224" s="201"/>
    </row>
    <row r="225" spans="2:6" x14ac:dyDescent="0.2">
      <c r="B225" s="201"/>
      <c r="C225" s="201"/>
      <c r="D225" s="201"/>
      <c r="E225" s="201"/>
      <c r="F225" s="201"/>
    </row>
    <row r="226" spans="2:6" x14ac:dyDescent="0.2">
      <c r="B226" s="201"/>
      <c r="C226" s="201"/>
      <c r="D226" s="201"/>
      <c r="E226" s="201"/>
      <c r="F226" s="201"/>
    </row>
    <row r="227" spans="2:6" x14ac:dyDescent="0.2">
      <c r="B227" s="201"/>
      <c r="C227" s="201"/>
      <c r="D227" s="201"/>
      <c r="E227" s="201"/>
      <c r="F227" s="201"/>
    </row>
    <row r="228" spans="2:6" x14ac:dyDescent="0.2">
      <c r="B228" s="201"/>
      <c r="C228" s="201"/>
      <c r="D228" s="201"/>
      <c r="E228" s="201"/>
      <c r="F228" s="201"/>
    </row>
    <row r="229" spans="2:6" x14ac:dyDescent="0.2">
      <c r="B229" s="201"/>
      <c r="C229" s="201"/>
      <c r="D229" s="201"/>
      <c r="E229" s="201"/>
      <c r="F229" s="201"/>
    </row>
    <row r="230" spans="2:6" x14ac:dyDescent="0.2">
      <c r="B230" s="201"/>
      <c r="C230" s="201"/>
      <c r="D230" s="201"/>
      <c r="E230" s="201"/>
      <c r="F230" s="201"/>
    </row>
    <row r="231" spans="2:6" x14ac:dyDescent="0.2">
      <c r="B231" s="201"/>
      <c r="C231" s="201"/>
      <c r="D231" s="201"/>
      <c r="E231" s="201"/>
      <c r="F231" s="201"/>
    </row>
    <row r="232" spans="2:6" x14ac:dyDescent="0.2">
      <c r="B232" s="201"/>
      <c r="C232" s="201"/>
      <c r="D232" s="201"/>
      <c r="E232" s="201"/>
      <c r="F232" s="201"/>
    </row>
    <row r="233" spans="2:6" x14ac:dyDescent="0.2">
      <c r="B233" s="201"/>
      <c r="C233" s="201"/>
      <c r="D233" s="201"/>
      <c r="E233" s="201"/>
      <c r="F233" s="201"/>
    </row>
    <row r="234" spans="2:6" x14ac:dyDescent="0.2">
      <c r="B234" s="201"/>
      <c r="C234" s="201"/>
      <c r="D234" s="201"/>
      <c r="E234" s="201"/>
      <c r="F234" s="201"/>
    </row>
    <row r="235" spans="2:6" x14ac:dyDescent="0.2">
      <c r="B235" s="201"/>
      <c r="C235" s="201"/>
      <c r="D235" s="201"/>
      <c r="E235" s="201"/>
      <c r="F235" s="201"/>
    </row>
    <row r="236" spans="2:6" x14ac:dyDescent="0.2">
      <c r="B236" s="201"/>
      <c r="C236" s="201"/>
      <c r="D236" s="201"/>
      <c r="E236" s="201"/>
      <c r="F236" s="201"/>
    </row>
    <row r="237" spans="2:6" x14ac:dyDescent="0.2">
      <c r="B237" s="201"/>
      <c r="C237" s="201"/>
      <c r="D237" s="201"/>
      <c r="E237" s="201"/>
      <c r="F237" s="201"/>
    </row>
    <row r="238" spans="2:6" x14ac:dyDescent="0.2">
      <c r="B238" s="201"/>
      <c r="C238" s="201"/>
      <c r="D238" s="201"/>
      <c r="E238" s="201"/>
      <c r="F238" s="201"/>
    </row>
    <row r="239" spans="2:6" x14ac:dyDescent="0.2">
      <c r="B239" s="201"/>
      <c r="C239" s="201"/>
      <c r="D239" s="201"/>
      <c r="E239" s="201"/>
      <c r="F239" s="201"/>
    </row>
    <row r="240" spans="2:6" x14ac:dyDescent="0.2">
      <c r="B240" s="201"/>
      <c r="C240" s="201"/>
      <c r="D240" s="201"/>
      <c r="E240" s="201"/>
      <c r="F240" s="201"/>
    </row>
    <row r="241" spans="2:6" x14ac:dyDescent="0.2">
      <c r="B241" s="201"/>
      <c r="C241" s="201"/>
      <c r="D241" s="201"/>
      <c r="E241" s="201"/>
      <c r="F241" s="201"/>
    </row>
    <row r="242" spans="2:6" x14ac:dyDescent="0.2">
      <c r="B242" s="201"/>
      <c r="C242" s="201"/>
      <c r="D242" s="201"/>
      <c r="E242" s="201"/>
      <c r="F242" s="201"/>
    </row>
    <row r="243" spans="2:6" x14ac:dyDescent="0.2">
      <c r="B243" s="201"/>
      <c r="C243" s="201"/>
      <c r="D243" s="201"/>
      <c r="E243" s="201"/>
      <c r="F243" s="201"/>
    </row>
    <row r="244" spans="2:6" x14ac:dyDescent="0.2">
      <c r="B244" s="201"/>
      <c r="C244" s="201"/>
      <c r="D244" s="201"/>
      <c r="E244" s="201"/>
      <c r="F244" s="201"/>
    </row>
    <row r="245" spans="2:6" x14ac:dyDescent="0.2">
      <c r="B245" s="201"/>
      <c r="C245" s="201"/>
      <c r="D245" s="201"/>
      <c r="E245" s="201"/>
      <c r="F245" s="201"/>
    </row>
    <row r="246" spans="2:6" x14ac:dyDescent="0.2">
      <c r="B246" s="201"/>
      <c r="C246" s="201"/>
      <c r="D246" s="201"/>
      <c r="E246" s="201"/>
      <c r="F246" s="201"/>
    </row>
    <row r="247" spans="2:6" x14ac:dyDescent="0.2">
      <c r="B247" s="201"/>
      <c r="C247" s="201"/>
      <c r="D247" s="201"/>
      <c r="E247" s="201"/>
      <c r="F247" s="201"/>
    </row>
    <row r="248" spans="2:6" x14ac:dyDescent="0.2">
      <c r="B248" s="201"/>
      <c r="C248" s="201"/>
      <c r="D248" s="201"/>
      <c r="E248" s="201"/>
      <c r="F248" s="201"/>
    </row>
    <row r="249" spans="2:6" x14ac:dyDescent="0.2">
      <c r="B249" s="201"/>
      <c r="C249" s="201"/>
      <c r="D249" s="201"/>
      <c r="E249" s="201"/>
      <c r="F249" s="201"/>
    </row>
    <row r="250" spans="2:6" x14ac:dyDescent="0.2">
      <c r="B250" s="201"/>
      <c r="C250" s="201"/>
      <c r="D250" s="201"/>
      <c r="E250" s="201"/>
      <c r="F250" s="201"/>
    </row>
    <row r="251" spans="2:6" x14ac:dyDescent="0.2">
      <c r="B251" s="201"/>
      <c r="C251" s="201"/>
      <c r="D251" s="201"/>
      <c r="E251" s="201"/>
      <c r="F251" s="201"/>
    </row>
    <row r="252" spans="2:6" x14ac:dyDescent="0.2">
      <c r="B252" s="201"/>
      <c r="C252" s="201"/>
      <c r="D252" s="201"/>
      <c r="E252" s="201"/>
      <c r="F252" s="201"/>
    </row>
    <row r="253" spans="2:6" x14ac:dyDescent="0.2">
      <c r="B253" s="201"/>
      <c r="C253" s="201"/>
      <c r="D253" s="201"/>
      <c r="E253" s="201"/>
      <c r="F253" s="201"/>
    </row>
    <row r="254" spans="2:6" x14ac:dyDescent="0.2">
      <c r="B254" s="201"/>
      <c r="C254" s="201"/>
      <c r="D254" s="201"/>
      <c r="E254" s="201"/>
      <c r="F254" s="201"/>
    </row>
    <row r="255" spans="2:6" x14ac:dyDescent="0.2">
      <c r="B255" s="201"/>
      <c r="C255" s="201"/>
      <c r="D255" s="201"/>
      <c r="E255" s="201"/>
      <c r="F255" s="201"/>
    </row>
    <row r="256" spans="2:6" x14ac:dyDescent="0.2">
      <c r="B256" s="201"/>
      <c r="C256" s="201"/>
      <c r="D256" s="201"/>
      <c r="E256" s="201"/>
      <c r="F256" s="201"/>
    </row>
    <row r="257" spans="2:6" x14ac:dyDescent="0.2">
      <c r="B257" s="201"/>
      <c r="C257" s="201"/>
      <c r="D257" s="201"/>
      <c r="E257" s="201"/>
      <c r="F257" s="201"/>
    </row>
    <row r="258" spans="2:6" x14ac:dyDescent="0.2">
      <c r="B258" s="201"/>
      <c r="C258" s="201"/>
      <c r="D258" s="201"/>
      <c r="E258" s="201"/>
      <c r="F258" s="201"/>
    </row>
    <row r="259" spans="2:6" x14ac:dyDescent="0.2">
      <c r="B259" s="201"/>
      <c r="C259" s="201"/>
      <c r="D259" s="201"/>
      <c r="E259" s="201"/>
      <c r="F259" s="201"/>
    </row>
    <row r="260" spans="2:6" x14ac:dyDescent="0.2">
      <c r="B260" s="201"/>
      <c r="C260" s="201"/>
      <c r="D260" s="201"/>
      <c r="E260" s="201"/>
      <c r="F260" s="201"/>
    </row>
    <row r="261" spans="2:6" x14ac:dyDescent="0.2">
      <c r="B261" s="201"/>
      <c r="C261" s="201"/>
      <c r="D261" s="201"/>
      <c r="E261" s="201"/>
      <c r="F261" s="201"/>
    </row>
    <row r="262" spans="2:6" x14ac:dyDescent="0.2">
      <c r="B262" s="201"/>
      <c r="C262" s="201"/>
      <c r="D262" s="201"/>
      <c r="E262" s="201"/>
      <c r="F262" s="201"/>
    </row>
    <row r="263" spans="2:6" x14ac:dyDescent="0.2">
      <c r="B263" s="201"/>
      <c r="C263" s="201"/>
      <c r="D263" s="201"/>
      <c r="E263" s="201"/>
      <c r="F263" s="201"/>
    </row>
    <row r="264" spans="2:6" x14ac:dyDescent="0.2">
      <c r="B264" s="201"/>
      <c r="C264" s="201"/>
      <c r="D264" s="201"/>
      <c r="E264" s="201"/>
      <c r="F264" s="201"/>
    </row>
    <row r="265" spans="2:6" x14ac:dyDescent="0.2">
      <c r="B265" s="201"/>
      <c r="C265" s="201"/>
      <c r="D265" s="201"/>
      <c r="E265" s="201"/>
      <c r="F265" s="201"/>
    </row>
    <row r="266" spans="2:6" x14ac:dyDescent="0.2">
      <c r="B266" s="201"/>
      <c r="C266" s="201"/>
      <c r="D266" s="201"/>
      <c r="E266" s="201"/>
      <c r="F266" s="201"/>
    </row>
    <row r="267" spans="2:6" x14ac:dyDescent="0.2">
      <c r="B267" s="201"/>
      <c r="C267" s="201"/>
      <c r="D267" s="201"/>
      <c r="E267" s="201"/>
      <c r="F267" s="201"/>
    </row>
    <row r="268" spans="2:6" x14ac:dyDescent="0.2">
      <c r="B268" s="201"/>
      <c r="C268" s="201"/>
      <c r="D268" s="201"/>
      <c r="E268" s="201"/>
      <c r="F268" s="201"/>
    </row>
    <row r="269" spans="2:6" x14ac:dyDescent="0.2">
      <c r="B269" s="201"/>
      <c r="C269" s="201"/>
      <c r="D269" s="201"/>
      <c r="E269" s="201"/>
      <c r="F269" s="201"/>
    </row>
    <row r="270" spans="2:6" x14ac:dyDescent="0.2">
      <c r="B270" s="201"/>
      <c r="C270" s="201"/>
      <c r="D270" s="201"/>
      <c r="E270" s="201"/>
      <c r="F270" s="201"/>
    </row>
    <row r="271" spans="2:6" x14ac:dyDescent="0.2">
      <c r="B271" s="201"/>
      <c r="C271" s="201"/>
      <c r="D271" s="201"/>
      <c r="E271" s="201"/>
      <c r="F271" s="201"/>
    </row>
    <row r="272" spans="2:6" x14ac:dyDescent="0.2">
      <c r="B272" s="201"/>
      <c r="C272" s="201"/>
      <c r="D272" s="201"/>
      <c r="E272" s="201"/>
      <c r="F272" s="201"/>
    </row>
    <row r="273" spans="2:6" x14ac:dyDescent="0.2">
      <c r="B273" s="201"/>
      <c r="C273" s="201"/>
      <c r="D273" s="201"/>
      <c r="E273" s="201"/>
      <c r="F273" s="201"/>
    </row>
    <row r="274" spans="2:6" x14ac:dyDescent="0.2">
      <c r="B274" s="201"/>
      <c r="C274" s="201"/>
      <c r="D274" s="201"/>
      <c r="E274" s="201"/>
      <c r="F274" s="201"/>
    </row>
    <row r="275" spans="2:6" x14ac:dyDescent="0.2">
      <c r="B275" s="201"/>
      <c r="C275" s="201"/>
      <c r="D275" s="201"/>
      <c r="E275" s="201"/>
      <c r="F275" s="201"/>
    </row>
    <row r="276" spans="2:6" x14ac:dyDescent="0.2">
      <c r="B276" s="201"/>
      <c r="C276" s="201"/>
      <c r="D276" s="201"/>
      <c r="E276" s="201"/>
      <c r="F276" s="201"/>
    </row>
    <row r="277" spans="2:6" x14ac:dyDescent="0.2">
      <c r="B277" s="201"/>
      <c r="C277" s="201"/>
      <c r="D277" s="201"/>
      <c r="E277" s="201"/>
      <c r="F277" s="201"/>
    </row>
    <row r="278" spans="2:6" x14ac:dyDescent="0.2">
      <c r="B278" s="201"/>
      <c r="C278" s="201"/>
      <c r="D278" s="201"/>
      <c r="E278" s="201"/>
      <c r="F278" s="201"/>
    </row>
    <row r="279" spans="2:6" x14ac:dyDescent="0.2">
      <c r="B279" s="201"/>
      <c r="C279" s="201"/>
      <c r="D279" s="201"/>
      <c r="E279" s="201"/>
      <c r="F279" s="201"/>
    </row>
    <row r="280" spans="2:6" x14ac:dyDescent="0.2">
      <c r="B280" s="201"/>
      <c r="C280" s="201"/>
      <c r="D280" s="201"/>
      <c r="E280" s="201"/>
      <c r="F280" s="201"/>
    </row>
    <row r="281" spans="2:6" x14ac:dyDescent="0.2">
      <c r="B281" s="201"/>
      <c r="C281" s="201"/>
      <c r="D281" s="201"/>
      <c r="E281" s="201"/>
      <c r="F281" s="201"/>
    </row>
    <row r="282" spans="2:6" x14ac:dyDescent="0.2">
      <c r="B282" s="201"/>
      <c r="C282" s="201"/>
      <c r="D282" s="201"/>
      <c r="E282" s="201"/>
      <c r="F282" s="201"/>
    </row>
    <row r="283" spans="2:6" x14ac:dyDescent="0.2">
      <c r="B283" s="201"/>
      <c r="C283" s="201"/>
      <c r="D283" s="201"/>
      <c r="E283" s="201"/>
      <c r="F283" s="201"/>
    </row>
    <row r="284" spans="2:6" x14ac:dyDescent="0.2">
      <c r="B284" s="201"/>
      <c r="C284" s="201"/>
      <c r="D284" s="201"/>
      <c r="E284" s="201"/>
      <c r="F284" s="201"/>
    </row>
    <row r="285" spans="2:6" x14ac:dyDescent="0.2">
      <c r="B285" s="201"/>
      <c r="C285" s="201"/>
      <c r="D285" s="201"/>
      <c r="E285" s="201"/>
      <c r="F285" s="201"/>
    </row>
    <row r="286" spans="2:6" x14ac:dyDescent="0.2">
      <c r="B286" s="201"/>
      <c r="C286" s="201"/>
      <c r="D286" s="201"/>
      <c r="E286" s="201"/>
      <c r="F286" s="201"/>
    </row>
    <row r="287" spans="2:6" x14ac:dyDescent="0.2">
      <c r="B287" s="201"/>
      <c r="C287" s="201"/>
      <c r="D287" s="201"/>
      <c r="E287" s="201"/>
      <c r="F287" s="201"/>
    </row>
    <row r="288" spans="2:6" x14ac:dyDescent="0.2">
      <c r="B288" s="201"/>
      <c r="C288" s="201"/>
      <c r="D288" s="201"/>
      <c r="E288" s="201"/>
      <c r="F288" s="201"/>
    </row>
    <row r="289" spans="2:6" x14ac:dyDescent="0.2">
      <c r="B289" s="201"/>
      <c r="C289" s="201"/>
      <c r="D289" s="201"/>
      <c r="E289" s="201"/>
      <c r="F289" s="201"/>
    </row>
    <row r="290" spans="2:6" x14ac:dyDescent="0.2">
      <c r="B290" s="201"/>
      <c r="C290" s="201"/>
      <c r="D290" s="201"/>
      <c r="E290" s="201"/>
      <c r="F290" s="201"/>
    </row>
    <row r="291" spans="2:6" x14ac:dyDescent="0.2">
      <c r="B291" s="201"/>
      <c r="C291" s="201"/>
      <c r="D291" s="201"/>
      <c r="E291" s="201"/>
      <c r="F291" s="201"/>
    </row>
    <row r="292" spans="2:6" x14ac:dyDescent="0.2">
      <c r="B292" s="201"/>
      <c r="C292" s="201"/>
      <c r="D292" s="201"/>
      <c r="E292" s="201"/>
      <c r="F292" s="201"/>
    </row>
    <row r="293" spans="2:6" x14ac:dyDescent="0.2">
      <c r="B293" s="201"/>
      <c r="C293" s="201"/>
      <c r="D293" s="201"/>
      <c r="E293" s="201"/>
      <c r="F293" s="201"/>
    </row>
    <row r="294" spans="2:6" x14ac:dyDescent="0.2">
      <c r="B294" s="201"/>
      <c r="C294" s="201"/>
      <c r="D294" s="201"/>
      <c r="E294" s="201"/>
      <c r="F294" s="201"/>
    </row>
    <row r="295" spans="2:6" x14ac:dyDescent="0.2">
      <c r="B295" s="201"/>
      <c r="C295" s="201"/>
      <c r="D295" s="201"/>
      <c r="E295" s="201"/>
      <c r="F295" s="201"/>
    </row>
    <row r="296" spans="2:6" x14ac:dyDescent="0.2">
      <c r="B296" s="201"/>
      <c r="C296" s="201"/>
      <c r="D296" s="201"/>
      <c r="E296" s="201"/>
      <c r="F296" s="201"/>
    </row>
    <row r="297" spans="2:6" x14ac:dyDescent="0.2">
      <c r="B297" s="201"/>
      <c r="C297" s="201"/>
      <c r="D297" s="201"/>
      <c r="E297" s="201"/>
      <c r="F297" s="201"/>
    </row>
    <row r="298" spans="2:6" x14ac:dyDescent="0.2">
      <c r="B298" s="201"/>
      <c r="C298" s="201"/>
      <c r="D298" s="201"/>
      <c r="E298" s="201"/>
      <c r="F298" s="201"/>
    </row>
    <row r="299" spans="2:6" x14ac:dyDescent="0.2">
      <c r="B299" s="201"/>
      <c r="C299" s="201"/>
      <c r="D299" s="201"/>
      <c r="E299" s="201"/>
      <c r="F299" s="201"/>
    </row>
    <row r="300" spans="2:6" x14ac:dyDescent="0.2">
      <c r="B300" s="201"/>
      <c r="C300" s="201"/>
      <c r="D300" s="201"/>
      <c r="E300" s="201"/>
      <c r="F300" s="201"/>
    </row>
    <row r="301" spans="2:6" x14ac:dyDescent="0.2">
      <c r="B301" s="201"/>
      <c r="C301" s="201"/>
      <c r="D301" s="201"/>
      <c r="E301" s="201"/>
      <c r="F301" s="201"/>
    </row>
    <row r="302" spans="2:6" x14ac:dyDescent="0.2">
      <c r="B302" s="201"/>
      <c r="C302" s="201"/>
      <c r="D302" s="201"/>
      <c r="E302" s="201"/>
      <c r="F302" s="201"/>
    </row>
    <row r="303" spans="2:6" x14ac:dyDescent="0.2">
      <c r="B303" s="201"/>
      <c r="C303" s="201"/>
      <c r="D303" s="201"/>
      <c r="E303" s="201"/>
      <c r="F303" s="201"/>
    </row>
    <row r="304" spans="2:6" x14ac:dyDescent="0.2">
      <c r="B304" s="201"/>
      <c r="C304" s="201"/>
      <c r="D304" s="201"/>
      <c r="E304" s="201"/>
      <c r="F304" s="201"/>
    </row>
    <row r="305" spans="2:6" x14ac:dyDescent="0.2">
      <c r="B305" s="201"/>
      <c r="C305" s="201"/>
      <c r="D305" s="201"/>
      <c r="E305" s="201"/>
      <c r="F305" s="201"/>
    </row>
    <row r="306" spans="2:6" x14ac:dyDescent="0.2">
      <c r="B306" s="201"/>
      <c r="C306" s="201"/>
      <c r="D306" s="201"/>
      <c r="E306" s="201"/>
      <c r="F306" s="201"/>
    </row>
    <row r="307" spans="2:6" x14ac:dyDescent="0.2">
      <c r="B307" s="201"/>
      <c r="C307" s="201"/>
      <c r="D307" s="201"/>
      <c r="E307" s="201"/>
      <c r="F307" s="201"/>
    </row>
    <row r="308" spans="2:6" x14ac:dyDescent="0.2">
      <c r="B308" s="201"/>
      <c r="C308" s="201"/>
      <c r="D308" s="201"/>
      <c r="E308" s="201"/>
      <c r="F308" s="201"/>
    </row>
    <row r="309" spans="2:6" x14ac:dyDescent="0.2">
      <c r="B309" s="201"/>
      <c r="C309" s="201"/>
      <c r="D309" s="201"/>
      <c r="E309" s="201"/>
      <c r="F309" s="201"/>
    </row>
    <row r="310" spans="2:6" x14ac:dyDescent="0.2">
      <c r="B310" s="201"/>
      <c r="C310" s="201"/>
      <c r="D310" s="201"/>
      <c r="E310" s="201"/>
      <c r="F310" s="201"/>
    </row>
    <row r="311" spans="2:6" x14ac:dyDescent="0.2">
      <c r="B311" s="201"/>
      <c r="C311" s="201"/>
      <c r="D311" s="201"/>
      <c r="E311" s="201"/>
      <c r="F311" s="201"/>
    </row>
    <row r="312" spans="2:6" x14ac:dyDescent="0.2">
      <c r="B312" s="201"/>
      <c r="C312" s="201"/>
      <c r="D312" s="201"/>
      <c r="E312" s="201"/>
      <c r="F312" s="201"/>
    </row>
    <row r="313" spans="2:6" x14ac:dyDescent="0.2">
      <c r="B313" s="201"/>
      <c r="C313" s="201"/>
      <c r="D313" s="201"/>
      <c r="E313" s="201"/>
      <c r="F313" s="201"/>
    </row>
    <row r="314" spans="2:6" x14ac:dyDescent="0.2">
      <c r="B314" s="201"/>
      <c r="C314" s="201"/>
      <c r="D314" s="201"/>
      <c r="E314" s="201"/>
      <c r="F314" s="201"/>
    </row>
    <row r="315" spans="2:6" x14ac:dyDescent="0.2">
      <c r="B315" s="201"/>
      <c r="C315" s="201"/>
      <c r="D315" s="201"/>
      <c r="E315" s="201"/>
      <c r="F315" s="201"/>
    </row>
    <row r="316" spans="2:6" x14ac:dyDescent="0.2">
      <c r="B316" s="201"/>
      <c r="C316" s="201"/>
      <c r="D316" s="201"/>
      <c r="E316" s="201"/>
      <c r="F316" s="201"/>
    </row>
    <row r="317" spans="2:6" x14ac:dyDescent="0.2">
      <c r="B317" s="201"/>
      <c r="C317" s="201"/>
      <c r="D317" s="201"/>
      <c r="E317" s="201"/>
      <c r="F317" s="201"/>
    </row>
    <row r="318" spans="2:6" x14ac:dyDescent="0.2">
      <c r="B318" s="201"/>
      <c r="C318" s="201"/>
      <c r="D318" s="201"/>
      <c r="E318" s="201"/>
      <c r="F318" s="201"/>
    </row>
    <row r="319" spans="2:6" x14ac:dyDescent="0.2">
      <c r="B319" s="201"/>
      <c r="C319" s="201"/>
      <c r="D319" s="201"/>
      <c r="E319" s="201"/>
      <c r="F319" s="201"/>
    </row>
    <row r="320" spans="2:6" x14ac:dyDescent="0.2">
      <c r="B320" s="201"/>
      <c r="C320" s="201"/>
      <c r="D320" s="201"/>
      <c r="E320" s="201"/>
      <c r="F320" s="201"/>
    </row>
    <row r="321" spans="2:6" x14ac:dyDescent="0.2">
      <c r="B321" s="201"/>
      <c r="C321" s="201"/>
      <c r="D321" s="201"/>
      <c r="E321" s="201"/>
      <c r="F321" s="201"/>
    </row>
    <row r="322" spans="2:6" x14ac:dyDescent="0.2">
      <c r="B322" s="201"/>
      <c r="C322" s="201"/>
      <c r="D322" s="201"/>
      <c r="E322" s="201"/>
      <c r="F322" s="201"/>
    </row>
    <row r="323" spans="2:6" x14ac:dyDescent="0.2">
      <c r="B323" s="201"/>
      <c r="C323" s="201"/>
      <c r="D323" s="201"/>
      <c r="E323" s="201"/>
      <c r="F323" s="201"/>
    </row>
    <row r="324" spans="2:6" x14ac:dyDescent="0.2">
      <c r="B324" s="201"/>
      <c r="C324" s="201"/>
      <c r="D324" s="201"/>
      <c r="E324" s="201"/>
      <c r="F324" s="201"/>
    </row>
    <row r="325" spans="2:6" x14ac:dyDescent="0.2">
      <c r="B325" s="201"/>
      <c r="C325" s="201"/>
      <c r="D325" s="201"/>
      <c r="E325" s="201"/>
      <c r="F325" s="201"/>
    </row>
    <row r="326" spans="2:6" x14ac:dyDescent="0.2">
      <c r="B326" s="201"/>
      <c r="C326" s="201"/>
      <c r="D326" s="201"/>
      <c r="E326" s="201"/>
      <c r="F326" s="201"/>
    </row>
    <row r="327" spans="2:6" x14ac:dyDescent="0.2">
      <c r="B327" s="201"/>
      <c r="C327" s="201"/>
      <c r="D327" s="201"/>
      <c r="E327" s="201"/>
      <c r="F327" s="201"/>
    </row>
    <row r="328" spans="2:6" x14ac:dyDescent="0.2">
      <c r="B328" s="201"/>
      <c r="C328" s="201"/>
      <c r="D328" s="201"/>
      <c r="E328" s="201"/>
      <c r="F328" s="201"/>
    </row>
    <row r="329" spans="2:6" x14ac:dyDescent="0.2">
      <c r="B329" s="201"/>
      <c r="C329" s="201"/>
      <c r="D329" s="201"/>
      <c r="E329" s="201"/>
      <c r="F329" s="201"/>
    </row>
    <row r="330" spans="2:6" x14ac:dyDescent="0.2">
      <c r="B330" s="201"/>
      <c r="C330" s="201"/>
      <c r="D330" s="201"/>
      <c r="E330" s="201"/>
      <c r="F330" s="201"/>
    </row>
    <row r="331" spans="2:6" x14ac:dyDescent="0.2">
      <c r="B331" s="201"/>
      <c r="C331" s="201"/>
      <c r="D331" s="201"/>
      <c r="E331" s="201"/>
      <c r="F331" s="201"/>
    </row>
    <row r="332" spans="2:6" x14ac:dyDescent="0.2">
      <c r="B332" s="201"/>
      <c r="C332" s="201"/>
      <c r="D332" s="201"/>
      <c r="E332" s="201"/>
      <c r="F332" s="201"/>
    </row>
    <row r="333" spans="2:6" x14ac:dyDescent="0.2">
      <c r="B333" s="201"/>
      <c r="C333" s="201"/>
      <c r="D333" s="201"/>
      <c r="E333" s="201"/>
      <c r="F333" s="201"/>
    </row>
    <row r="334" spans="2:6" x14ac:dyDescent="0.2">
      <c r="B334" s="201"/>
      <c r="C334" s="201"/>
      <c r="D334" s="201"/>
      <c r="E334" s="201"/>
      <c r="F334" s="201"/>
    </row>
    <row r="335" spans="2:6" x14ac:dyDescent="0.2">
      <c r="B335" s="201"/>
      <c r="C335" s="201"/>
      <c r="D335" s="201"/>
      <c r="E335" s="201"/>
      <c r="F335" s="201"/>
    </row>
    <row r="336" spans="2:6" x14ac:dyDescent="0.2">
      <c r="B336" s="201"/>
      <c r="C336" s="201"/>
      <c r="D336" s="201"/>
      <c r="E336" s="201"/>
      <c r="F336" s="201"/>
    </row>
    <row r="337" spans="2:6" x14ac:dyDescent="0.2">
      <c r="B337" s="201"/>
      <c r="C337" s="201"/>
      <c r="D337" s="201"/>
      <c r="E337" s="201"/>
      <c r="F337" s="201"/>
    </row>
    <row r="338" spans="2:6" x14ac:dyDescent="0.2">
      <c r="B338" s="201"/>
      <c r="C338" s="201"/>
      <c r="D338" s="201"/>
      <c r="E338" s="201"/>
      <c r="F338" s="201"/>
    </row>
    <row r="339" spans="2:6" x14ac:dyDescent="0.2">
      <c r="B339" s="201"/>
      <c r="C339" s="201"/>
      <c r="D339" s="201"/>
      <c r="E339" s="201"/>
      <c r="F339" s="201"/>
    </row>
    <row r="340" spans="2:6" x14ac:dyDescent="0.2">
      <c r="B340" s="201"/>
      <c r="C340" s="201"/>
      <c r="D340" s="201"/>
      <c r="E340" s="201"/>
      <c r="F340" s="201"/>
    </row>
    <row r="341" spans="2:6" x14ac:dyDescent="0.2">
      <c r="B341" s="201"/>
      <c r="C341" s="201"/>
      <c r="D341" s="201"/>
      <c r="E341" s="201"/>
      <c r="F341" s="201"/>
    </row>
    <row r="342" spans="2:6" x14ac:dyDescent="0.2">
      <c r="B342" s="201"/>
      <c r="C342" s="201"/>
      <c r="D342" s="201"/>
      <c r="E342" s="201"/>
      <c r="F342" s="201"/>
    </row>
    <row r="343" spans="2:6" x14ac:dyDescent="0.2">
      <c r="B343" s="201"/>
      <c r="C343" s="201"/>
      <c r="D343" s="201"/>
      <c r="E343" s="201"/>
      <c r="F343" s="201"/>
    </row>
    <row r="344" spans="2:6" x14ac:dyDescent="0.2">
      <c r="B344" s="201"/>
      <c r="C344" s="201"/>
      <c r="D344" s="201"/>
      <c r="E344" s="201"/>
      <c r="F344" s="201"/>
    </row>
    <row r="345" spans="2:6" x14ac:dyDescent="0.2">
      <c r="B345" s="201"/>
      <c r="C345" s="201"/>
      <c r="D345" s="201"/>
      <c r="E345" s="201"/>
      <c r="F345" s="201"/>
    </row>
    <row r="346" spans="2:6" x14ac:dyDescent="0.2">
      <c r="B346" s="201"/>
      <c r="C346" s="201"/>
      <c r="D346" s="201"/>
      <c r="E346" s="201"/>
      <c r="F346" s="201"/>
    </row>
    <row r="347" spans="2:6" x14ac:dyDescent="0.2">
      <c r="B347" s="201"/>
      <c r="C347" s="201"/>
      <c r="D347" s="201"/>
      <c r="E347" s="201"/>
      <c r="F347" s="201"/>
    </row>
    <row r="348" spans="2:6" x14ac:dyDescent="0.2">
      <c r="B348" s="201"/>
      <c r="C348" s="201"/>
      <c r="D348" s="201"/>
      <c r="E348" s="201"/>
      <c r="F348" s="201"/>
    </row>
    <row r="349" spans="2:6" x14ac:dyDescent="0.2">
      <c r="B349" s="201"/>
      <c r="C349" s="201"/>
      <c r="D349" s="201"/>
      <c r="E349" s="201"/>
      <c r="F349" s="201"/>
    </row>
    <row r="350" spans="2:6" x14ac:dyDescent="0.2">
      <c r="B350" s="201"/>
      <c r="C350" s="201"/>
      <c r="D350" s="201"/>
      <c r="E350" s="201"/>
      <c r="F350" s="201"/>
    </row>
    <row r="351" spans="2:6" x14ac:dyDescent="0.2">
      <c r="B351" s="201"/>
      <c r="C351" s="201"/>
      <c r="D351" s="201"/>
      <c r="E351" s="201"/>
      <c r="F351" s="201"/>
    </row>
    <row r="352" spans="2:6" x14ac:dyDescent="0.2">
      <c r="B352" s="201"/>
      <c r="C352" s="201"/>
      <c r="D352" s="201"/>
      <c r="E352" s="201"/>
      <c r="F352" s="201"/>
    </row>
    <row r="353" spans="2:6" x14ac:dyDescent="0.2">
      <c r="B353" s="201"/>
      <c r="C353" s="201"/>
      <c r="D353" s="201"/>
      <c r="E353" s="201"/>
      <c r="F353" s="201"/>
    </row>
    <row r="354" spans="2:6" x14ac:dyDescent="0.2">
      <c r="B354" s="201"/>
      <c r="C354" s="201"/>
      <c r="D354" s="201"/>
      <c r="E354" s="201"/>
      <c r="F354" s="201"/>
    </row>
    <row r="355" spans="2:6" x14ac:dyDescent="0.2">
      <c r="B355" s="201"/>
      <c r="C355" s="201"/>
      <c r="D355" s="201"/>
      <c r="E355" s="201"/>
      <c r="F355" s="201"/>
    </row>
    <row r="356" spans="2:6" x14ac:dyDescent="0.2">
      <c r="B356" s="201"/>
      <c r="C356" s="201"/>
      <c r="D356" s="201"/>
      <c r="E356" s="201"/>
      <c r="F356" s="201"/>
    </row>
    <row r="357" spans="2:6" x14ac:dyDescent="0.2">
      <c r="B357" s="201"/>
      <c r="C357" s="201"/>
      <c r="D357" s="201"/>
      <c r="E357" s="201"/>
      <c r="F357" s="201"/>
    </row>
    <row r="358" spans="2:6" x14ac:dyDescent="0.2">
      <c r="B358" s="201"/>
      <c r="C358" s="201"/>
      <c r="D358" s="201"/>
      <c r="E358" s="201"/>
      <c r="F358" s="201"/>
    </row>
    <row r="359" spans="2:6" x14ac:dyDescent="0.2">
      <c r="B359" s="201"/>
      <c r="C359" s="201"/>
      <c r="D359" s="201"/>
      <c r="E359" s="201"/>
      <c r="F359" s="201"/>
    </row>
    <row r="360" spans="2:6" x14ac:dyDescent="0.2">
      <c r="B360" s="201"/>
      <c r="C360" s="201"/>
      <c r="D360" s="201"/>
      <c r="E360" s="201"/>
      <c r="F360" s="201"/>
    </row>
    <row r="361" spans="2:6" x14ac:dyDescent="0.2">
      <c r="B361" s="201"/>
      <c r="C361" s="201"/>
      <c r="D361" s="201"/>
      <c r="E361" s="201"/>
      <c r="F361" s="201"/>
    </row>
    <row r="362" spans="2:6" x14ac:dyDescent="0.2">
      <c r="B362" s="201"/>
      <c r="C362" s="201"/>
      <c r="D362" s="201"/>
      <c r="E362" s="201"/>
      <c r="F362" s="201"/>
    </row>
    <row r="363" spans="2:6" x14ac:dyDescent="0.2">
      <c r="B363" s="201"/>
      <c r="C363" s="201"/>
      <c r="D363" s="201"/>
      <c r="E363" s="201"/>
      <c r="F363" s="201"/>
    </row>
    <row r="364" spans="2:6" x14ac:dyDescent="0.2">
      <c r="B364" s="201"/>
      <c r="C364" s="201"/>
      <c r="D364" s="201"/>
      <c r="E364" s="201"/>
      <c r="F364" s="201"/>
    </row>
    <row r="365" spans="2:6" x14ac:dyDescent="0.2">
      <c r="B365" s="201"/>
      <c r="C365" s="201"/>
      <c r="D365" s="201"/>
      <c r="E365" s="201"/>
      <c r="F365" s="201"/>
    </row>
    <row r="366" spans="2:6" x14ac:dyDescent="0.2">
      <c r="B366" s="201"/>
      <c r="C366" s="201"/>
      <c r="D366" s="201"/>
      <c r="E366" s="201"/>
      <c r="F366" s="201"/>
    </row>
    <row r="367" spans="2:6" x14ac:dyDescent="0.2">
      <c r="B367" s="201"/>
      <c r="C367" s="201"/>
      <c r="D367" s="201"/>
      <c r="E367" s="201"/>
      <c r="F367" s="201"/>
    </row>
    <row r="368" spans="2:6" x14ac:dyDescent="0.2">
      <c r="B368" s="201"/>
      <c r="C368" s="201"/>
      <c r="D368" s="201"/>
      <c r="E368" s="201"/>
      <c r="F368" s="201"/>
    </row>
    <row r="369" spans="2:6" x14ac:dyDescent="0.2">
      <c r="B369" s="201"/>
      <c r="C369" s="201"/>
      <c r="D369" s="201"/>
      <c r="E369" s="201"/>
      <c r="F369" s="201"/>
    </row>
    <row r="370" spans="2:6" x14ac:dyDescent="0.2">
      <c r="B370" s="201"/>
      <c r="C370" s="201"/>
      <c r="D370" s="201"/>
      <c r="E370" s="201"/>
      <c r="F370" s="201"/>
    </row>
    <row r="371" spans="2:6" x14ac:dyDescent="0.2">
      <c r="B371" s="201"/>
      <c r="C371" s="201"/>
      <c r="D371" s="201"/>
      <c r="E371" s="201"/>
      <c r="F371" s="201"/>
    </row>
    <row r="372" spans="2:6" x14ac:dyDescent="0.2">
      <c r="B372" s="201"/>
      <c r="C372" s="201"/>
      <c r="D372" s="201"/>
      <c r="E372" s="201"/>
      <c r="F372" s="201"/>
    </row>
    <row r="373" spans="2:6" x14ac:dyDescent="0.2">
      <c r="B373" s="201"/>
      <c r="C373" s="201"/>
      <c r="D373" s="201"/>
      <c r="E373" s="201"/>
      <c r="F373" s="201"/>
    </row>
    <row r="374" spans="2:6" x14ac:dyDescent="0.2">
      <c r="B374" s="201"/>
      <c r="C374" s="201"/>
      <c r="D374" s="201"/>
      <c r="E374" s="201"/>
      <c r="F374" s="201"/>
    </row>
    <row r="375" spans="2:6" x14ac:dyDescent="0.2">
      <c r="B375" s="201"/>
      <c r="C375" s="201"/>
      <c r="D375" s="201"/>
      <c r="E375" s="201"/>
      <c r="F375" s="201"/>
    </row>
    <row r="376" spans="2:6" x14ac:dyDescent="0.2">
      <c r="B376" s="201"/>
      <c r="C376" s="201"/>
      <c r="D376" s="201"/>
      <c r="E376" s="201"/>
      <c r="F376" s="201"/>
    </row>
    <row r="377" spans="2:6" x14ac:dyDescent="0.2">
      <c r="B377" s="201"/>
      <c r="C377" s="201"/>
      <c r="D377" s="201"/>
      <c r="E377" s="201"/>
      <c r="F377" s="201"/>
    </row>
    <row r="378" spans="2:6" x14ac:dyDescent="0.2">
      <c r="B378" s="201"/>
      <c r="C378" s="201"/>
      <c r="D378" s="201"/>
      <c r="E378" s="201"/>
      <c r="F378" s="201"/>
    </row>
    <row r="379" spans="2:6" x14ac:dyDescent="0.2">
      <c r="B379" s="201"/>
      <c r="C379" s="201"/>
      <c r="D379" s="201"/>
      <c r="E379" s="201"/>
      <c r="F379" s="201"/>
    </row>
    <row r="380" spans="2:6" x14ac:dyDescent="0.2">
      <c r="B380" s="201"/>
      <c r="C380" s="201"/>
      <c r="D380" s="201"/>
      <c r="E380" s="201"/>
      <c r="F380" s="201"/>
    </row>
    <row r="381" spans="2:6" x14ac:dyDescent="0.2">
      <c r="B381" s="201"/>
      <c r="C381" s="201"/>
      <c r="D381" s="201"/>
      <c r="E381" s="201"/>
      <c r="F381" s="201"/>
    </row>
    <row r="382" spans="2:6" x14ac:dyDescent="0.2">
      <c r="B382" s="201"/>
      <c r="C382" s="201"/>
      <c r="D382" s="201"/>
      <c r="E382" s="201"/>
      <c r="F382" s="201"/>
    </row>
    <row r="383" spans="2:6" x14ac:dyDescent="0.2">
      <c r="B383" s="201"/>
      <c r="C383" s="201"/>
      <c r="D383" s="201"/>
      <c r="E383" s="201"/>
      <c r="F383" s="201"/>
    </row>
    <row r="384" spans="2:6" x14ac:dyDescent="0.2">
      <c r="B384" s="201"/>
      <c r="C384" s="201"/>
      <c r="D384" s="201"/>
      <c r="E384" s="201"/>
      <c r="F384" s="201"/>
    </row>
    <row r="385" spans="2:6" x14ac:dyDescent="0.2">
      <c r="B385" s="201"/>
      <c r="C385" s="201"/>
      <c r="D385" s="201"/>
      <c r="E385" s="201"/>
      <c r="F385" s="201"/>
    </row>
    <row r="386" spans="2:6" x14ac:dyDescent="0.2">
      <c r="B386" s="201"/>
      <c r="C386" s="201"/>
      <c r="D386" s="201"/>
      <c r="E386" s="201"/>
      <c r="F386" s="201"/>
    </row>
    <row r="387" spans="2:6" x14ac:dyDescent="0.2">
      <c r="B387" s="201"/>
      <c r="C387" s="201"/>
      <c r="D387" s="201"/>
      <c r="E387" s="201"/>
      <c r="F387" s="201"/>
    </row>
    <row r="388" spans="2:6" x14ac:dyDescent="0.2">
      <c r="B388" s="201"/>
      <c r="C388" s="201"/>
      <c r="D388" s="201"/>
      <c r="E388" s="201"/>
      <c r="F388" s="201"/>
    </row>
    <row r="389" spans="2:6" x14ac:dyDescent="0.2">
      <c r="B389" s="201"/>
      <c r="C389" s="201"/>
      <c r="D389" s="201"/>
      <c r="E389" s="201"/>
      <c r="F389" s="201"/>
    </row>
    <row r="390" spans="2:6" x14ac:dyDescent="0.2">
      <c r="B390" s="201"/>
      <c r="C390" s="201"/>
      <c r="D390" s="201"/>
      <c r="E390" s="201"/>
      <c r="F390" s="201"/>
    </row>
    <row r="391" spans="2:6" x14ac:dyDescent="0.2">
      <c r="B391" s="201"/>
      <c r="C391" s="201"/>
      <c r="D391" s="201"/>
      <c r="E391" s="201"/>
      <c r="F391" s="201"/>
    </row>
    <row r="392" spans="2:6" x14ac:dyDescent="0.2">
      <c r="B392" s="201"/>
      <c r="C392" s="201"/>
      <c r="D392" s="201"/>
      <c r="E392" s="201"/>
      <c r="F392" s="201"/>
    </row>
    <row r="393" spans="2:6" x14ac:dyDescent="0.2">
      <c r="B393" s="201"/>
      <c r="C393" s="201"/>
      <c r="D393" s="201"/>
      <c r="E393" s="201"/>
      <c r="F393" s="201"/>
    </row>
    <row r="394" spans="2:6" x14ac:dyDescent="0.2">
      <c r="B394" s="201"/>
      <c r="C394" s="201"/>
      <c r="D394" s="201"/>
      <c r="E394" s="201"/>
      <c r="F394" s="201"/>
    </row>
    <row r="395" spans="2:6" x14ac:dyDescent="0.2">
      <c r="B395" s="201"/>
      <c r="C395" s="201"/>
      <c r="D395" s="201"/>
      <c r="E395" s="201"/>
      <c r="F395" s="201"/>
    </row>
    <row r="396" spans="2:6" x14ac:dyDescent="0.2">
      <c r="B396" s="201"/>
      <c r="C396" s="201"/>
      <c r="D396" s="201"/>
      <c r="E396" s="201"/>
      <c r="F396" s="201"/>
    </row>
    <row r="397" spans="2:6" x14ac:dyDescent="0.2">
      <c r="B397" s="201"/>
      <c r="C397" s="201"/>
      <c r="D397" s="201"/>
      <c r="E397" s="201"/>
      <c r="F397" s="201"/>
    </row>
    <row r="398" spans="2:6" x14ac:dyDescent="0.2">
      <c r="B398" s="201"/>
      <c r="C398" s="201"/>
      <c r="D398" s="201"/>
      <c r="E398" s="201"/>
      <c r="F398" s="201"/>
    </row>
    <row r="399" spans="2:6" x14ac:dyDescent="0.2">
      <c r="B399" s="201"/>
      <c r="C399" s="201"/>
      <c r="D399" s="201"/>
      <c r="E399" s="201"/>
      <c r="F399" s="201"/>
    </row>
    <row r="400" spans="2:6" x14ac:dyDescent="0.2">
      <c r="B400" s="201"/>
      <c r="C400" s="201"/>
      <c r="D400" s="201"/>
      <c r="E400" s="201"/>
      <c r="F400" s="201"/>
    </row>
    <row r="401" spans="2:6" x14ac:dyDescent="0.2">
      <c r="B401" s="201"/>
      <c r="C401" s="201"/>
      <c r="D401" s="201"/>
      <c r="E401" s="201"/>
      <c r="F401" s="201"/>
    </row>
    <row r="402" spans="2:6" x14ac:dyDescent="0.2">
      <c r="B402" s="201"/>
      <c r="C402" s="201"/>
      <c r="D402" s="201"/>
      <c r="E402" s="201"/>
      <c r="F402" s="201"/>
    </row>
    <row r="403" spans="2:6" x14ac:dyDescent="0.2">
      <c r="B403" s="201"/>
      <c r="C403" s="201"/>
      <c r="D403" s="201"/>
      <c r="E403" s="201"/>
      <c r="F403" s="201"/>
    </row>
    <row r="404" spans="2:6" x14ac:dyDescent="0.2">
      <c r="B404" s="201"/>
      <c r="C404" s="201"/>
      <c r="D404" s="201"/>
      <c r="E404" s="201"/>
      <c r="F404" s="201"/>
    </row>
    <row r="405" spans="2:6" x14ac:dyDescent="0.2">
      <c r="B405" s="201"/>
      <c r="C405" s="201"/>
      <c r="D405" s="201"/>
      <c r="E405" s="201"/>
      <c r="F405" s="201"/>
    </row>
    <row r="406" spans="2:6" x14ac:dyDescent="0.2">
      <c r="B406" s="201"/>
      <c r="C406" s="201"/>
      <c r="D406" s="201"/>
      <c r="E406" s="201"/>
      <c r="F406" s="201"/>
    </row>
    <row r="407" spans="2:6" x14ac:dyDescent="0.2">
      <c r="B407" s="201"/>
      <c r="C407" s="201"/>
      <c r="D407" s="201"/>
      <c r="E407" s="201"/>
      <c r="F407" s="201"/>
    </row>
    <row r="408" spans="2:6" x14ac:dyDescent="0.2">
      <c r="B408" s="201"/>
      <c r="C408" s="201"/>
      <c r="D408" s="201"/>
      <c r="E408" s="201"/>
      <c r="F408" s="201"/>
    </row>
    <row r="409" spans="2:6" x14ac:dyDescent="0.2">
      <c r="B409" s="201"/>
      <c r="C409" s="201"/>
      <c r="D409" s="201"/>
      <c r="E409" s="201"/>
      <c r="F409" s="201"/>
    </row>
    <row r="410" spans="2:6" x14ac:dyDescent="0.2">
      <c r="B410" s="201"/>
      <c r="C410" s="201"/>
      <c r="D410" s="201"/>
      <c r="E410" s="201"/>
      <c r="F410" s="201"/>
    </row>
    <row r="411" spans="2:6" x14ac:dyDescent="0.2">
      <c r="B411" s="201"/>
      <c r="C411" s="201"/>
      <c r="D411" s="201"/>
      <c r="E411" s="201"/>
      <c r="F411" s="201"/>
    </row>
    <row r="412" spans="2:6" x14ac:dyDescent="0.2">
      <c r="B412" s="201"/>
      <c r="C412" s="201"/>
      <c r="D412" s="201"/>
      <c r="E412" s="201"/>
      <c r="F412" s="201"/>
    </row>
    <row r="413" spans="2:6" x14ac:dyDescent="0.2">
      <c r="B413" s="201"/>
      <c r="C413" s="201"/>
      <c r="D413" s="201"/>
      <c r="E413" s="201"/>
      <c r="F413" s="201"/>
    </row>
    <row r="414" spans="2:6" x14ac:dyDescent="0.2">
      <c r="B414" s="201"/>
      <c r="C414" s="201"/>
      <c r="D414" s="201"/>
      <c r="E414" s="201"/>
      <c r="F414" s="201"/>
    </row>
    <row r="415" spans="2:6" x14ac:dyDescent="0.2">
      <c r="B415" s="201"/>
      <c r="C415" s="201"/>
      <c r="D415" s="201"/>
      <c r="E415" s="201"/>
      <c r="F415" s="201"/>
    </row>
    <row r="416" spans="2:6" x14ac:dyDescent="0.2">
      <c r="B416" s="201"/>
      <c r="C416" s="201"/>
      <c r="D416" s="201"/>
      <c r="E416" s="201"/>
      <c r="F416" s="201"/>
    </row>
    <row r="417" spans="2:6" x14ac:dyDescent="0.2">
      <c r="B417" s="201"/>
      <c r="C417" s="201"/>
      <c r="D417" s="201"/>
      <c r="E417" s="201"/>
      <c r="F417" s="201"/>
    </row>
    <row r="418" spans="2:6" x14ac:dyDescent="0.2">
      <c r="B418" s="201"/>
      <c r="C418" s="201"/>
      <c r="D418" s="201"/>
      <c r="E418" s="201"/>
      <c r="F418" s="201"/>
    </row>
    <row r="419" spans="2:6" x14ac:dyDescent="0.2">
      <c r="B419" s="201"/>
      <c r="C419" s="201"/>
      <c r="D419" s="201"/>
      <c r="E419" s="201"/>
      <c r="F419" s="201"/>
    </row>
    <row r="420" spans="2:6" x14ac:dyDescent="0.2">
      <c r="B420" s="201"/>
      <c r="C420" s="201"/>
      <c r="D420" s="201"/>
      <c r="E420" s="201"/>
      <c r="F420" s="201"/>
    </row>
    <row r="421" spans="2:6" x14ac:dyDescent="0.2">
      <c r="B421" s="201"/>
      <c r="C421" s="201"/>
      <c r="D421" s="201"/>
      <c r="E421" s="201"/>
      <c r="F421" s="201"/>
    </row>
    <row r="422" spans="2:6" x14ac:dyDescent="0.2">
      <c r="B422" s="201"/>
      <c r="C422" s="201"/>
      <c r="D422" s="201"/>
      <c r="E422" s="201"/>
      <c r="F422" s="201"/>
    </row>
    <row r="423" spans="2:6" x14ac:dyDescent="0.2">
      <c r="B423" s="201"/>
      <c r="C423" s="201"/>
      <c r="D423" s="201"/>
      <c r="E423" s="201"/>
      <c r="F423" s="201"/>
    </row>
    <row r="424" spans="2:6" x14ac:dyDescent="0.2">
      <c r="B424" s="201"/>
      <c r="C424" s="201"/>
      <c r="D424" s="201"/>
      <c r="E424" s="201"/>
      <c r="F424" s="201"/>
    </row>
    <row r="425" spans="2:6" x14ac:dyDescent="0.2">
      <c r="B425" s="201"/>
      <c r="C425" s="201"/>
      <c r="D425" s="201"/>
      <c r="E425" s="201"/>
      <c r="F425" s="201"/>
    </row>
    <row r="426" spans="2:6" x14ac:dyDescent="0.2">
      <c r="B426" s="201"/>
      <c r="C426" s="201"/>
      <c r="D426" s="201"/>
      <c r="E426" s="201"/>
      <c r="F426" s="201"/>
    </row>
    <row r="427" spans="2:6" x14ac:dyDescent="0.2">
      <c r="B427" s="201"/>
      <c r="C427" s="201"/>
      <c r="D427" s="201"/>
      <c r="E427" s="201"/>
      <c r="F427" s="201"/>
    </row>
    <row r="428" spans="2:6" x14ac:dyDescent="0.2">
      <c r="B428" s="201"/>
      <c r="C428" s="201"/>
      <c r="D428" s="201"/>
      <c r="E428" s="201"/>
      <c r="F428" s="201"/>
    </row>
    <row r="429" spans="2:6" x14ac:dyDescent="0.2">
      <c r="B429" s="201"/>
      <c r="C429" s="201"/>
      <c r="D429" s="201"/>
      <c r="E429" s="201"/>
      <c r="F429" s="201"/>
    </row>
    <row r="430" spans="2:6" x14ac:dyDescent="0.2">
      <c r="B430" s="201"/>
      <c r="C430" s="201"/>
      <c r="D430" s="201"/>
      <c r="E430" s="201"/>
      <c r="F430" s="201"/>
    </row>
    <row r="431" spans="2:6" x14ac:dyDescent="0.2">
      <c r="B431" s="201"/>
      <c r="C431" s="201"/>
      <c r="D431" s="201"/>
      <c r="E431" s="201"/>
      <c r="F431" s="201"/>
    </row>
    <row r="432" spans="2:6" x14ac:dyDescent="0.2">
      <c r="B432" s="201"/>
      <c r="C432" s="201"/>
      <c r="D432" s="201"/>
      <c r="E432" s="201"/>
      <c r="F432" s="201"/>
    </row>
    <row r="433" spans="2:6" x14ac:dyDescent="0.2">
      <c r="B433" s="201"/>
      <c r="C433" s="201"/>
      <c r="D433" s="201"/>
      <c r="E433" s="201"/>
      <c r="F433" s="201"/>
    </row>
    <row r="434" spans="2:6" x14ac:dyDescent="0.2">
      <c r="B434" s="201"/>
      <c r="C434" s="201"/>
      <c r="D434" s="201"/>
      <c r="E434" s="201"/>
      <c r="F434" s="201"/>
    </row>
    <row r="435" spans="2:6" x14ac:dyDescent="0.2">
      <c r="B435" s="201"/>
      <c r="C435" s="201"/>
      <c r="D435" s="201"/>
      <c r="E435" s="201"/>
      <c r="F435" s="201"/>
    </row>
    <row r="436" spans="2:6" x14ac:dyDescent="0.2">
      <c r="B436" s="201"/>
      <c r="C436" s="201"/>
      <c r="D436" s="201"/>
      <c r="E436" s="201"/>
      <c r="F436" s="201"/>
    </row>
    <row r="437" spans="2:6" x14ac:dyDescent="0.2">
      <c r="B437" s="201"/>
      <c r="C437" s="201"/>
      <c r="D437" s="201"/>
      <c r="E437" s="201"/>
      <c r="F437" s="201"/>
    </row>
    <row r="438" spans="2:6" x14ac:dyDescent="0.2">
      <c r="B438" s="201"/>
      <c r="C438" s="201"/>
      <c r="D438" s="201"/>
      <c r="E438" s="201"/>
      <c r="F438" s="201"/>
    </row>
    <row r="439" spans="2:6" x14ac:dyDescent="0.2">
      <c r="B439" s="201"/>
      <c r="C439" s="201"/>
      <c r="D439" s="201"/>
      <c r="E439" s="201"/>
      <c r="F439" s="201"/>
    </row>
    <row r="440" spans="2:6" x14ac:dyDescent="0.2">
      <c r="B440" s="201"/>
      <c r="C440" s="201"/>
      <c r="D440" s="201"/>
      <c r="E440" s="201"/>
      <c r="F440" s="201"/>
    </row>
    <row r="441" spans="2:6" x14ac:dyDescent="0.2">
      <c r="B441" s="201"/>
      <c r="C441" s="201"/>
      <c r="D441" s="201"/>
      <c r="E441" s="201"/>
      <c r="F441" s="201"/>
    </row>
    <row r="442" spans="2:6" x14ac:dyDescent="0.2">
      <c r="B442" s="201"/>
      <c r="C442" s="201"/>
      <c r="D442" s="201"/>
      <c r="E442" s="201"/>
      <c r="F442" s="201"/>
    </row>
    <row r="443" spans="2:6" x14ac:dyDescent="0.2">
      <c r="B443" s="201"/>
      <c r="C443" s="201"/>
      <c r="D443" s="201"/>
      <c r="E443" s="201"/>
      <c r="F443" s="201"/>
    </row>
    <row r="444" spans="2:6" x14ac:dyDescent="0.2">
      <c r="B444" s="201"/>
      <c r="C444" s="201"/>
      <c r="D444" s="201"/>
      <c r="E444" s="201"/>
      <c r="F444" s="201"/>
    </row>
    <row r="445" spans="2:6" x14ac:dyDescent="0.2">
      <c r="B445" s="201"/>
      <c r="C445" s="201"/>
      <c r="D445" s="201"/>
      <c r="E445" s="201"/>
      <c r="F445" s="201"/>
    </row>
    <row r="446" spans="2:6" x14ac:dyDescent="0.2">
      <c r="B446" s="201"/>
      <c r="C446" s="201"/>
      <c r="D446" s="201"/>
      <c r="E446" s="201"/>
      <c r="F446" s="201"/>
    </row>
    <row r="447" spans="2:6" x14ac:dyDescent="0.2">
      <c r="B447" s="201"/>
      <c r="C447" s="201"/>
      <c r="D447" s="201"/>
      <c r="E447" s="201"/>
      <c r="F447" s="201"/>
    </row>
    <row r="448" spans="2:6" x14ac:dyDescent="0.2">
      <c r="B448" s="201"/>
      <c r="C448" s="201"/>
      <c r="D448" s="201"/>
      <c r="E448" s="201"/>
      <c r="F448" s="201"/>
    </row>
    <row r="449" spans="2:6" x14ac:dyDescent="0.2">
      <c r="B449" s="201"/>
      <c r="C449" s="201"/>
      <c r="D449" s="201"/>
      <c r="E449" s="201"/>
      <c r="F449" s="201"/>
    </row>
    <row r="450" spans="2:6" x14ac:dyDescent="0.2">
      <c r="B450" s="201"/>
      <c r="C450" s="201"/>
      <c r="D450" s="201"/>
      <c r="E450" s="201"/>
      <c r="F450" s="201"/>
    </row>
    <row r="451" spans="2:6" x14ac:dyDescent="0.2">
      <c r="B451" s="201"/>
      <c r="C451" s="201"/>
      <c r="D451" s="201"/>
      <c r="E451" s="201"/>
      <c r="F451" s="201"/>
    </row>
    <row r="452" spans="2:6" x14ac:dyDescent="0.2">
      <c r="B452" s="201"/>
      <c r="C452" s="201"/>
      <c r="D452" s="201"/>
      <c r="E452" s="201"/>
      <c r="F452" s="201"/>
    </row>
    <row r="453" spans="2:6" x14ac:dyDescent="0.2">
      <c r="B453" s="201"/>
      <c r="C453" s="201"/>
      <c r="D453" s="201"/>
      <c r="E453" s="201"/>
      <c r="F453" s="201"/>
    </row>
    <row r="454" spans="2:6" x14ac:dyDescent="0.2">
      <c r="B454" s="201"/>
      <c r="C454" s="201"/>
      <c r="D454" s="201"/>
      <c r="E454" s="201"/>
      <c r="F454" s="201"/>
    </row>
    <row r="455" spans="2:6" x14ac:dyDescent="0.2">
      <c r="B455" s="201"/>
      <c r="C455" s="201"/>
      <c r="D455" s="201"/>
      <c r="E455" s="201"/>
      <c r="F455" s="201"/>
    </row>
    <row r="456" spans="2:6" x14ac:dyDescent="0.2">
      <c r="B456" s="201"/>
      <c r="C456" s="201"/>
      <c r="D456" s="201"/>
      <c r="E456" s="201"/>
      <c r="F456" s="201"/>
    </row>
    <row r="457" spans="2:6" x14ac:dyDescent="0.2">
      <c r="B457" s="201"/>
      <c r="C457" s="201"/>
      <c r="D457" s="201"/>
      <c r="E457" s="201"/>
      <c r="F457" s="201"/>
    </row>
    <row r="458" spans="2:6" x14ac:dyDescent="0.2">
      <c r="B458" s="201"/>
      <c r="C458" s="201"/>
      <c r="D458" s="201"/>
      <c r="E458" s="201"/>
      <c r="F458" s="201"/>
    </row>
    <row r="459" spans="2:6" x14ac:dyDescent="0.2">
      <c r="B459" s="201"/>
      <c r="C459" s="201"/>
      <c r="D459" s="201"/>
      <c r="E459" s="201"/>
      <c r="F459" s="201"/>
    </row>
    <row r="460" spans="2:6" x14ac:dyDescent="0.2">
      <c r="B460" s="201"/>
      <c r="C460" s="201"/>
      <c r="D460" s="201"/>
      <c r="E460" s="201"/>
      <c r="F460" s="201"/>
    </row>
    <row r="461" spans="2:6" x14ac:dyDescent="0.2">
      <c r="B461" s="201"/>
      <c r="C461" s="201"/>
      <c r="D461" s="201"/>
      <c r="E461" s="201"/>
      <c r="F461" s="201"/>
    </row>
    <row r="462" spans="2:6" x14ac:dyDescent="0.2">
      <c r="B462" s="201"/>
      <c r="C462" s="201"/>
      <c r="D462" s="201"/>
      <c r="E462" s="201"/>
      <c r="F462" s="201"/>
    </row>
    <row r="463" spans="2:6" x14ac:dyDescent="0.2">
      <c r="B463" s="201"/>
      <c r="C463" s="201"/>
      <c r="D463" s="201"/>
      <c r="E463" s="201"/>
      <c r="F463" s="201"/>
    </row>
    <row r="464" spans="2:6" x14ac:dyDescent="0.2">
      <c r="B464" s="201"/>
      <c r="C464" s="201"/>
      <c r="D464" s="201"/>
      <c r="E464" s="201"/>
      <c r="F464" s="201"/>
    </row>
    <row r="465" spans="2:6" x14ac:dyDescent="0.2">
      <c r="B465" s="201"/>
      <c r="C465" s="201"/>
      <c r="D465" s="201"/>
      <c r="E465" s="201"/>
      <c r="F465" s="201"/>
    </row>
    <row r="466" spans="2:6" x14ac:dyDescent="0.2">
      <c r="B466" s="201"/>
      <c r="C466" s="201"/>
      <c r="D466" s="201"/>
      <c r="E466" s="201"/>
      <c r="F466" s="201"/>
    </row>
    <row r="467" spans="2:6" x14ac:dyDescent="0.2">
      <c r="B467" s="201"/>
      <c r="C467" s="201"/>
      <c r="D467" s="201"/>
      <c r="E467" s="201"/>
      <c r="F467" s="201"/>
    </row>
    <row r="468" spans="2:6" x14ac:dyDescent="0.2">
      <c r="B468" s="201"/>
      <c r="C468" s="201"/>
      <c r="D468" s="201"/>
      <c r="E468" s="201"/>
      <c r="F468" s="201"/>
    </row>
    <row r="469" spans="2:6" x14ac:dyDescent="0.2">
      <c r="B469" s="201"/>
      <c r="C469" s="201"/>
      <c r="D469" s="201"/>
      <c r="E469" s="201"/>
      <c r="F469" s="201"/>
    </row>
    <row r="470" spans="2:6" x14ac:dyDescent="0.2">
      <c r="B470" s="201"/>
      <c r="C470" s="201"/>
      <c r="D470" s="201"/>
      <c r="E470" s="201"/>
      <c r="F470" s="201"/>
    </row>
    <row r="471" spans="2:6" x14ac:dyDescent="0.2">
      <c r="B471" s="201"/>
      <c r="C471" s="201"/>
      <c r="D471" s="201"/>
      <c r="E471" s="201"/>
      <c r="F471" s="201"/>
    </row>
    <row r="472" spans="2:6" x14ac:dyDescent="0.2">
      <c r="B472" s="201"/>
      <c r="C472" s="201"/>
      <c r="D472" s="201"/>
      <c r="E472" s="201"/>
      <c r="F472" s="201"/>
    </row>
    <row r="473" spans="2:6" x14ac:dyDescent="0.2">
      <c r="B473" s="201"/>
      <c r="C473" s="201"/>
      <c r="D473" s="201"/>
      <c r="E473" s="201"/>
      <c r="F473" s="201"/>
    </row>
    <row r="474" spans="2:6" x14ac:dyDescent="0.2">
      <c r="B474" s="201"/>
      <c r="C474" s="201"/>
      <c r="D474" s="201"/>
      <c r="E474" s="201"/>
      <c r="F474" s="201"/>
    </row>
    <row r="475" spans="2:6" x14ac:dyDescent="0.2">
      <c r="B475" s="201"/>
      <c r="C475" s="201"/>
      <c r="D475" s="201"/>
      <c r="E475" s="201"/>
      <c r="F475" s="201"/>
    </row>
    <row r="476" spans="2:6" x14ac:dyDescent="0.2">
      <c r="B476" s="201"/>
      <c r="C476" s="201"/>
      <c r="D476" s="201"/>
      <c r="E476" s="201"/>
      <c r="F476" s="201"/>
    </row>
    <row r="477" spans="2:6" x14ac:dyDescent="0.2">
      <c r="B477" s="201"/>
      <c r="C477" s="201"/>
      <c r="D477" s="201"/>
      <c r="E477" s="201"/>
      <c r="F477" s="201"/>
    </row>
    <row r="478" spans="2:6" x14ac:dyDescent="0.2">
      <c r="B478" s="201"/>
      <c r="C478" s="201"/>
      <c r="D478" s="201"/>
      <c r="E478" s="201"/>
      <c r="F478" s="201"/>
    </row>
    <row r="479" spans="2:6" x14ac:dyDescent="0.2">
      <c r="B479" s="201"/>
      <c r="C479" s="201"/>
      <c r="D479" s="201"/>
      <c r="E479" s="201"/>
      <c r="F479" s="201"/>
    </row>
    <row r="480" spans="2:6" x14ac:dyDescent="0.2">
      <c r="B480" s="201"/>
      <c r="C480" s="201"/>
      <c r="D480" s="201"/>
      <c r="E480" s="201"/>
      <c r="F480" s="201"/>
    </row>
    <row r="481" spans="2:6" x14ac:dyDescent="0.2">
      <c r="B481" s="201"/>
      <c r="C481" s="201"/>
      <c r="D481" s="201"/>
      <c r="E481" s="201"/>
      <c r="F481" s="201"/>
    </row>
    <row r="482" spans="2:6" x14ac:dyDescent="0.2">
      <c r="B482" s="201"/>
      <c r="C482" s="201"/>
      <c r="D482" s="201"/>
      <c r="E482" s="201"/>
      <c r="F482" s="201"/>
    </row>
    <row r="483" spans="2:6" x14ac:dyDescent="0.2">
      <c r="B483" s="201"/>
      <c r="C483" s="201"/>
      <c r="D483" s="201"/>
      <c r="E483" s="201"/>
      <c r="F483" s="201"/>
    </row>
    <row r="484" spans="2:6" x14ac:dyDescent="0.2">
      <c r="B484" s="201"/>
      <c r="C484" s="201"/>
      <c r="D484" s="201"/>
      <c r="E484" s="201"/>
      <c r="F484" s="201"/>
    </row>
    <row r="485" spans="2:6" x14ac:dyDescent="0.2">
      <c r="B485" s="201"/>
      <c r="C485" s="201"/>
      <c r="D485" s="201"/>
      <c r="E485" s="201"/>
      <c r="F485" s="201"/>
    </row>
    <row r="486" spans="2:6" x14ac:dyDescent="0.2">
      <c r="B486" s="201"/>
      <c r="C486" s="201"/>
      <c r="D486" s="201"/>
      <c r="E486" s="201"/>
      <c r="F486" s="201"/>
    </row>
    <row r="487" spans="2:6" x14ac:dyDescent="0.2">
      <c r="B487" s="201"/>
      <c r="C487" s="201"/>
      <c r="D487" s="201"/>
      <c r="E487" s="201"/>
      <c r="F487" s="201"/>
    </row>
    <row r="488" spans="2:6" x14ac:dyDescent="0.2">
      <c r="B488" s="201"/>
      <c r="C488" s="201"/>
      <c r="D488" s="201"/>
      <c r="E488" s="201"/>
      <c r="F488" s="201"/>
    </row>
    <row r="489" spans="2:6" x14ac:dyDescent="0.2">
      <c r="B489" s="201"/>
      <c r="C489" s="201"/>
      <c r="D489" s="201"/>
      <c r="E489" s="201"/>
      <c r="F489" s="201"/>
    </row>
    <row r="490" spans="2:6" x14ac:dyDescent="0.2">
      <c r="B490" s="201"/>
      <c r="C490" s="201"/>
      <c r="D490" s="201"/>
      <c r="E490" s="201"/>
      <c r="F490" s="201"/>
    </row>
    <row r="491" spans="2:6" x14ac:dyDescent="0.2">
      <c r="B491" s="201"/>
      <c r="C491" s="201"/>
      <c r="D491" s="201"/>
      <c r="E491" s="201"/>
      <c r="F491" s="201"/>
    </row>
    <row r="492" spans="2:6" x14ac:dyDescent="0.2">
      <c r="B492" s="201"/>
      <c r="C492" s="201"/>
      <c r="D492" s="201"/>
      <c r="E492" s="201"/>
      <c r="F492" s="201"/>
    </row>
    <row r="493" spans="2:6" x14ac:dyDescent="0.2">
      <c r="B493" s="201"/>
      <c r="C493" s="201"/>
      <c r="D493" s="201"/>
      <c r="E493" s="201"/>
      <c r="F493" s="201"/>
    </row>
    <row r="494" spans="2:6" x14ac:dyDescent="0.2">
      <c r="B494" s="201"/>
      <c r="C494" s="201"/>
      <c r="D494" s="201"/>
      <c r="E494" s="201"/>
      <c r="F494" s="201"/>
    </row>
    <row r="495" spans="2:6" x14ac:dyDescent="0.2">
      <c r="B495" s="201"/>
      <c r="C495" s="201"/>
      <c r="D495" s="201"/>
      <c r="E495" s="201"/>
      <c r="F495" s="201"/>
    </row>
    <row r="496" spans="2:6" x14ac:dyDescent="0.2">
      <c r="B496" s="201"/>
      <c r="C496" s="201"/>
      <c r="D496" s="201"/>
      <c r="E496" s="201"/>
      <c r="F496" s="201"/>
    </row>
    <row r="497" spans="2:6" x14ac:dyDescent="0.2">
      <c r="B497" s="201"/>
      <c r="C497" s="201"/>
      <c r="D497" s="201"/>
      <c r="E497" s="201"/>
      <c r="F497" s="201"/>
    </row>
    <row r="498" spans="2:6" x14ac:dyDescent="0.2">
      <c r="B498" s="201"/>
      <c r="C498" s="201"/>
      <c r="D498" s="201"/>
      <c r="E498" s="201"/>
      <c r="F498" s="201"/>
    </row>
    <row r="499" spans="2:6" x14ac:dyDescent="0.2">
      <c r="B499" s="201"/>
      <c r="C499" s="201"/>
      <c r="D499" s="201"/>
      <c r="E499" s="201"/>
      <c r="F499" s="201"/>
    </row>
    <row r="500" spans="2:6" x14ac:dyDescent="0.2">
      <c r="B500" s="201"/>
      <c r="C500" s="201"/>
      <c r="D500" s="201"/>
      <c r="E500" s="201"/>
      <c r="F500" s="201"/>
    </row>
    <row r="501" spans="2:6" x14ac:dyDescent="0.2">
      <c r="B501" s="201"/>
      <c r="C501" s="201"/>
      <c r="D501" s="201"/>
      <c r="E501" s="201"/>
      <c r="F501" s="201"/>
    </row>
    <row r="502" spans="2:6" x14ac:dyDescent="0.2">
      <c r="B502" s="201"/>
      <c r="C502" s="201"/>
      <c r="D502" s="201"/>
      <c r="E502" s="201"/>
      <c r="F502" s="201"/>
    </row>
    <row r="503" spans="2:6" x14ac:dyDescent="0.2">
      <c r="B503" s="201"/>
      <c r="C503" s="201"/>
      <c r="D503" s="201"/>
      <c r="E503" s="201"/>
      <c r="F503" s="201"/>
    </row>
    <row r="504" spans="2:6" x14ac:dyDescent="0.2">
      <c r="B504" s="201"/>
      <c r="C504" s="201"/>
      <c r="D504" s="201"/>
      <c r="E504" s="201"/>
      <c r="F504" s="201"/>
    </row>
    <row r="505" spans="2:6" x14ac:dyDescent="0.2">
      <c r="B505" s="201"/>
      <c r="C505" s="201"/>
      <c r="D505" s="201"/>
      <c r="E505" s="201"/>
      <c r="F505" s="201"/>
    </row>
    <row r="506" spans="2:6" x14ac:dyDescent="0.2">
      <c r="B506" s="201"/>
      <c r="C506" s="201"/>
      <c r="D506" s="201"/>
      <c r="E506" s="201"/>
      <c r="F506" s="201"/>
    </row>
    <row r="507" spans="2:6" x14ac:dyDescent="0.2">
      <c r="B507" s="201"/>
      <c r="C507" s="201"/>
      <c r="D507" s="201"/>
      <c r="E507" s="201"/>
      <c r="F507" s="201"/>
    </row>
    <row r="508" spans="2:6" x14ac:dyDescent="0.2">
      <c r="B508" s="201"/>
      <c r="C508" s="201"/>
      <c r="D508" s="201"/>
      <c r="E508" s="201"/>
      <c r="F508" s="201"/>
    </row>
    <row r="509" spans="2:6" x14ac:dyDescent="0.2">
      <c r="B509" s="201"/>
      <c r="C509" s="201"/>
      <c r="D509" s="201"/>
      <c r="E509" s="201"/>
      <c r="F509" s="201"/>
    </row>
    <row r="510" spans="2:6" x14ac:dyDescent="0.2">
      <c r="B510" s="201"/>
      <c r="C510" s="201"/>
      <c r="D510" s="201"/>
      <c r="E510" s="201"/>
      <c r="F510" s="201"/>
    </row>
    <row r="511" spans="2:6" x14ac:dyDescent="0.2">
      <c r="B511" s="201"/>
      <c r="C511" s="201"/>
      <c r="D511" s="201"/>
      <c r="E511" s="201"/>
      <c r="F511" s="201"/>
    </row>
    <row r="512" spans="2:6" x14ac:dyDescent="0.2">
      <c r="B512" s="201"/>
      <c r="C512" s="201"/>
      <c r="D512" s="201"/>
      <c r="E512" s="201"/>
      <c r="F512" s="201"/>
    </row>
    <row r="513" spans="2:6" x14ac:dyDescent="0.2">
      <c r="B513" s="201"/>
      <c r="C513" s="201"/>
      <c r="D513" s="201"/>
      <c r="E513" s="201"/>
      <c r="F513" s="201"/>
    </row>
    <row r="514" spans="2:6" x14ac:dyDescent="0.2">
      <c r="B514" s="201"/>
      <c r="C514" s="201"/>
      <c r="D514" s="201"/>
      <c r="E514" s="201"/>
      <c r="F514" s="201"/>
    </row>
    <row r="515" spans="2:6" x14ac:dyDescent="0.2">
      <c r="B515" s="201"/>
      <c r="C515" s="201"/>
      <c r="D515" s="201"/>
      <c r="E515" s="201"/>
      <c r="F515" s="201"/>
    </row>
    <row r="516" spans="2:6" x14ac:dyDescent="0.2">
      <c r="B516" s="201"/>
      <c r="C516" s="201"/>
      <c r="D516" s="201"/>
      <c r="E516" s="201"/>
      <c r="F516" s="201"/>
    </row>
    <row r="517" spans="2:6" x14ac:dyDescent="0.2">
      <c r="B517" s="201"/>
      <c r="C517" s="201"/>
      <c r="D517" s="201"/>
      <c r="E517" s="201"/>
      <c r="F517" s="201"/>
    </row>
    <row r="518" spans="2:6" x14ac:dyDescent="0.2">
      <c r="B518" s="201"/>
      <c r="C518" s="201"/>
      <c r="D518" s="201"/>
      <c r="E518" s="201"/>
      <c r="F518" s="201"/>
    </row>
    <row r="519" spans="2:6" x14ac:dyDescent="0.2">
      <c r="B519" s="201"/>
      <c r="C519" s="201"/>
      <c r="D519" s="201"/>
      <c r="E519" s="201"/>
      <c r="F519" s="201"/>
    </row>
    <row r="520" spans="2:6" x14ac:dyDescent="0.2">
      <c r="B520" s="201"/>
      <c r="C520" s="201"/>
      <c r="D520" s="201"/>
      <c r="E520" s="201"/>
      <c r="F520" s="201"/>
    </row>
    <row r="521" spans="2:6" x14ac:dyDescent="0.2">
      <c r="B521" s="201"/>
      <c r="C521" s="201"/>
      <c r="D521" s="201"/>
      <c r="E521" s="201"/>
      <c r="F521" s="201"/>
    </row>
    <row r="522" spans="2:6" x14ac:dyDescent="0.2">
      <c r="B522" s="201"/>
      <c r="C522" s="201"/>
      <c r="D522" s="201"/>
      <c r="E522" s="201"/>
      <c r="F522" s="201"/>
    </row>
    <row r="523" spans="2:6" x14ac:dyDescent="0.2">
      <c r="B523" s="201"/>
      <c r="C523" s="201"/>
      <c r="D523" s="201"/>
      <c r="E523" s="201"/>
      <c r="F523" s="201"/>
    </row>
    <row r="524" spans="2:6" x14ac:dyDescent="0.2">
      <c r="B524" s="201"/>
      <c r="C524" s="201"/>
      <c r="D524" s="201"/>
      <c r="E524" s="201"/>
      <c r="F524" s="201"/>
    </row>
    <row r="525" spans="2:6" x14ac:dyDescent="0.2">
      <c r="B525" s="201"/>
      <c r="C525" s="201"/>
      <c r="D525" s="201"/>
      <c r="E525" s="201"/>
      <c r="F525" s="201"/>
    </row>
    <row r="526" spans="2:6" x14ac:dyDescent="0.2">
      <c r="B526" s="201"/>
      <c r="C526" s="201"/>
      <c r="D526" s="201"/>
      <c r="E526" s="201"/>
      <c r="F526" s="201"/>
    </row>
    <row r="527" spans="2:6" x14ac:dyDescent="0.2">
      <c r="B527" s="201"/>
      <c r="C527" s="201"/>
      <c r="D527" s="201"/>
      <c r="E527" s="201"/>
      <c r="F527" s="201"/>
    </row>
    <row r="528" spans="2:6" x14ac:dyDescent="0.2">
      <c r="B528" s="201"/>
      <c r="C528" s="201"/>
      <c r="D528" s="201"/>
      <c r="E528" s="201"/>
      <c r="F528" s="201"/>
    </row>
    <row r="529" spans="2:6" x14ac:dyDescent="0.2">
      <c r="B529" s="201"/>
      <c r="C529" s="201"/>
      <c r="D529" s="201"/>
      <c r="E529" s="201"/>
      <c r="F529" s="201"/>
    </row>
    <row r="530" spans="2:6" x14ac:dyDescent="0.2">
      <c r="B530" s="201"/>
      <c r="C530" s="201"/>
      <c r="D530" s="201"/>
      <c r="E530" s="201"/>
      <c r="F530" s="201"/>
    </row>
    <row r="531" spans="2:6" x14ac:dyDescent="0.2">
      <c r="B531" s="201"/>
      <c r="C531" s="201"/>
      <c r="D531" s="201"/>
      <c r="E531" s="201"/>
      <c r="F531" s="201"/>
    </row>
    <row r="532" spans="2:6" x14ac:dyDescent="0.2">
      <c r="B532" s="201"/>
      <c r="C532" s="201"/>
      <c r="D532" s="201"/>
      <c r="E532" s="201"/>
      <c r="F532" s="201"/>
    </row>
    <row r="533" spans="2:6" x14ac:dyDescent="0.2">
      <c r="B533" s="201"/>
      <c r="C533" s="201"/>
      <c r="D533" s="201"/>
      <c r="E533" s="201"/>
      <c r="F533" s="201"/>
    </row>
    <row r="534" spans="2:6" x14ac:dyDescent="0.2">
      <c r="B534" s="201"/>
      <c r="C534" s="201"/>
      <c r="D534" s="201"/>
      <c r="E534" s="201"/>
      <c r="F534" s="201"/>
    </row>
    <row r="535" spans="2:6" x14ac:dyDescent="0.2">
      <c r="B535" s="201"/>
      <c r="C535" s="201"/>
      <c r="D535" s="201"/>
      <c r="E535" s="201"/>
      <c r="F535" s="201"/>
    </row>
    <row r="536" spans="2:6" x14ac:dyDescent="0.2">
      <c r="B536" s="201"/>
      <c r="C536" s="201"/>
      <c r="D536" s="201"/>
      <c r="E536" s="201"/>
      <c r="F536" s="201"/>
    </row>
    <row r="537" spans="2:6" x14ac:dyDescent="0.2">
      <c r="B537" s="201"/>
      <c r="C537" s="201"/>
      <c r="D537" s="201"/>
      <c r="E537" s="201"/>
      <c r="F537" s="201"/>
    </row>
    <row r="538" spans="2:6" x14ac:dyDescent="0.2">
      <c r="B538" s="201"/>
      <c r="C538" s="201"/>
      <c r="D538" s="201"/>
      <c r="E538" s="201"/>
      <c r="F538" s="201"/>
    </row>
    <row r="539" spans="2:6" x14ac:dyDescent="0.2">
      <c r="B539" s="201"/>
      <c r="C539" s="201"/>
      <c r="D539" s="201"/>
      <c r="E539" s="201"/>
      <c r="F539" s="201"/>
    </row>
    <row r="540" spans="2:6" x14ac:dyDescent="0.2">
      <c r="B540" s="201"/>
      <c r="C540" s="201"/>
      <c r="D540" s="201"/>
      <c r="E540" s="201"/>
      <c r="F540" s="201"/>
    </row>
    <row r="541" spans="2:6" x14ac:dyDescent="0.2">
      <c r="B541" s="201"/>
      <c r="C541" s="201"/>
      <c r="D541" s="201"/>
      <c r="E541" s="201"/>
      <c r="F541" s="201"/>
    </row>
    <row r="542" spans="2:6" x14ac:dyDescent="0.2">
      <c r="B542" s="201"/>
      <c r="C542" s="201"/>
      <c r="D542" s="201"/>
      <c r="E542" s="201"/>
      <c r="F542" s="201"/>
    </row>
    <row r="543" spans="2:6" x14ac:dyDescent="0.2">
      <c r="B543" s="201"/>
      <c r="C543" s="201"/>
      <c r="D543" s="201"/>
      <c r="E543" s="201"/>
      <c r="F543" s="201"/>
    </row>
    <row r="544" spans="2:6" x14ac:dyDescent="0.2">
      <c r="B544" s="201"/>
      <c r="C544" s="201"/>
      <c r="D544" s="201"/>
      <c r="E544" s="201"/>
      <c r="F544" s="201"/>
    </row>
    <row r="545" spans="2:6" x14ac:dyDescent="0.2">
      <c r="B545" s="201"/>
      <c r="C545" s="201"/>
      <c r="D545" s="201"/>
      <c r="E545" s="201"/>
      <c r="F545" s="201"/>
    </row>
    <row r="546" spans="2:6" x14ac:dyDescent="0.2">
      <c r="B546" s="201"/>
      <c r="C546" s="201"/>
      <c r="D546" s="201"/>
      <c r="E546" s="201"/>
      <c r="F546" s="201"/>
    </row>
    <row r="547" spans="2:6" x14ac:dyDescent="0.2">
      <c r="B547" s="201"/>
      <c r="C547" s="201"/>
      <c r="D547" s="201"/>
      <c r="E547" s="201"/>
      <c r="F547" s="201"/>
    </row>
    <row r="548" spans="2:6" x14ac:dyDescent="0.2">
      <c r="B548" s="201"/>
      <c r="C548" s="201"/>
      <c r="D548" s="201"/>
      <c r="E548" s="201"/>
      <c r="F548" s="201"/>
    </row>
    <row r="549" spans="2:6" x14ac:dyDescent="0.2">
      <c r="B549" s="201"/>
      <c r="C549" s="201"/>
      <c r="D549" s="201"/>
      <c r="E549" s="201"/>
      <c r="F549" s="201"/>
    </row>
    <row r="550" spans="2:6" x14ac:dyDescent="0.2">
      <c r="B550" s="201"/>
      <c r="C550" s="201"/>
      <c r="D550" s="201"/>
      <c r="E550" s="201"/>
      <c r="F550" s="201"/>
    </row>
    <row r="551" spans="2:6" x14ac:dyDescent="0.2">
      <c r="B551" s="201"/>
      <c r="C551" s="201"/>
      <c r="D551" s="201"/>
      <c r="E551" s="201"/>
      <c r="F551" s="201"/>
    </row>
    <row r="552" spans="2:6" x14ac:dyDescent="0.2">
      <c r="B552" s="201"/>
      <c r="C552" s="201"/>
      <c r="D552" s="201"/>
      <c r="E552" s="201"/>
      <c r="F552" s="201"/>
    </row>
    <row r="553" spans="2:6" x14ac:dyDescent="0.2">
      <c r="B553" s="201"/>
      <c r="C553" s="201"/>
      <c r="D553" s="201"/>
      <c r="E553" s="201"/>
      <c r="F553" s="201"/>
    </row>
    <row r="554" spans="2:6" x14ac:dyDescent="0.2">
      <c r="B554" s="201"/>
      <c r="C554" s="201"/>
      <c r="D554" s="201"/>
      <c r="E554" s="201"/>
      <c r="F554" s="201"/>
    </row>
    <row r="555" spans="2:6" x14ac:dyDescent="0.2">
      <c r="B555" s="201"/>
      <c r="C555" s="201"/>
      <c r="D555" s="201"/>
      <c r="E555" s="201"/>
      <c r="F555" s="201"/>
    </row>
    <row r="556" spans="2:6" x14ac:dyDescent="0.2">
      <c r="B556" s="201"/>
      <c r="C556" s="201"/>
      <c r="D556" s="201"/>
      <c r="E556" s="201"/>
      <c r="F556" s="201"/>
    </row>
    <row r="557" spans="2:6" x14ac:dyDescent="0.2">
      <c r="B557" s="201"/>
      <c r="C557" s="201"/>
      <c r="D557" s="201"/>
      <c r="E557" s="201"/>
      <c r="F557" s="201"/>
    </row>
    <row r="558" spans="2:6" x14ac:dyDescent="0.2">
      <c r="B558" s="201"/>
      <c r="C558" s="201"/>
      <c r="D558" s="201"/>
      <c r="E558" s="201"/>
      <c r="F558" s="201"/>
    </row>
    <row r="559" spans="2:6" x14ac:dyDescent="0.2">
      <c r="B559" s="201"/>
      <c r="C559" s="201"/>
      <c r="D559" s="201"/>
      <c r="E559" s="201"/>
      <c r="F559" s="201"/>
    </row>
    <row r="560" spans="2:6" x14ac:dyDescent="0.2">
      <c r="B560" s="201"/>
      <c r="C560" s="201"/>
      <c r="D560" s="201"/>
      <c r="E560" s="201"/>
      <c r="F560" s="201"/>
    </row>
    <row r="561" spans="2:6" x14ac:dyDescent="0.2">
      <c r="B561" s="201"/>
      <c r="C561" s="201"/>
      <c r="D561" s="201"/>
      <c r="E561" s="201"/>
      <c r="F561" s="201"/>
    </row>
    <row r="562" spans="2:6" x14ac:dyDescent="0.2">
      <c r="B562" s="201"/>
      <c r="C562" s="201"/>
      <c r="D562" s="201"/>
      <c r="E562" s="201"/>
      <c r="F562" s="201"/>
    </row>
    <row r="563" spans="2:6" x14ac:dyDescent="0.2">
      <c r="B563" s="201"/>
      <c r="C563" s="201"/>
      <c r="D563" s="201"/>
      <c r="E563" s="201"/>
      <c r="F563" s="201"/>
    </row>
    <row r="564" spans="2:6" x14ac:dyDescent="0.2">
      <c r="B564" s="201"/>
      <c r="C564" s="201"/>
      <c r="D564" s="201"/>
      <c r="E564" s="201"/>
      <c r="F564" s="201"/>
    </row>
    <row r="565" spans="2:6" x14ac:dyDescent="0.2">
      <c r="B565" s="201"/>
      <c r="C565" s="201"/>
      <c r="D565" s="201"/>
      <c r="E565" s="201"/>
      <c r="F565" s="201"/>
    </row>
    <row r="566" spans="2:6" x14ac:dyDescent="0.2">
      <c r="B566" s="201"/>
      <c r="C566" s="201"/>
      <c r="D566" s="201"/>
      <c r="E566" s="201"/>
      <c r="F566" s="201"/>
    </row>
    <row r="567" spans="2:6" x14ac:dyDescent="0.2">
      <c r="B567" s="201"/>
      <c r="C567" s="201"/>
      <c r="D567" s="201"/>
      <c r="E567" s="201"/>
      <c r="F567" s="201"/>
    </row>
    <row r="568" spans="2:6" x14ac:dyDescent="0.2">
      <c r="B568" s="201"/>
      <c r="C568" s="201"/>
      <c r="D568" s="201"/>
      <c r="E568" s="201"/>
      <c r="F568" s="201"/>
    </row>
    <row r="569" spans="2:6" x14ac:dyDescent="0.2">
      <c r="B569" s="201"/>
      <c r="C569" s="201"/>
      <c r="D569" s="201"/>
      <c r="E569" s="201"/>
      <c r="F569" s="201"/>
    </row>
    <row r="570" spans="2:6" x14ac:dyDescent="0.2">
      <c r="B570" s="201"/>
      <c r="C570" s="201"/>
      <c r="D570" s="201"/>
      <c r="E570" s="201"/>
      <c r="F570" s="201"/>
    </row>
    <row r="571" spans="2:6" x14ac:dyDescent="0.2">
      <c r="B571" s="201"/>
      <c r="C571" s="201"/>
      <c r="D571" s="201"/>
      <c r="E571" s="201"/>
      <c r="F571" s="201"/>
    </row>
    <row r="572" spans="2:6" x14ac:dyDescent="0.2">
      <c r="B572" s="201"/>
      <c r="C572" s="201"/>
      <c r="D572" s="201"/>
      <c r="E572" s="201"/>
      <c r="F572" s="201"/>
    </row>
    <row r="573" spans="2:6" x14ac:dyDescent="0.2">
      <c r="B573" s="201"/>
      <c r="C573" s="201"/>
      <c r="D573" s="201"/>
      <c r="E573" s="201"/>
      <c r="F573" s="201"/>
    </row>
    <row r="574" spans="2:6" x14ac:dyDescent="0.2">
      <c r="B574" s="201"/>
      <c r="C574" s="201"/>
      <c r="D574" s="201"/>
      <c r="E574" s="201"/>
      <c r="F574" s="201"/>
    </row>
    <row r="575" spans="2:6" x14ac:dyDescent="0.2">
      <c r="B575" s="201"/>
      <c r="C575" s="201"/>
      <c r="D575" s="201"/>
      <c r="E575" s="201"/>
      <c r="F575" s="201"/>
    </row>
    <row r="576" spans="2:6" x14ac:dyDescent="0.2">
      <c r="B576" s="201"/>
      <c r="C576" s="201"/>
      <c r="D576" s="201"/>
      <c r="E576" s="201"/>
      <c r="F576" s="201"/>
    </row>
    <row r="577" spans="2:6" x14ac:dyDescent="0.2">
      <c r="B577" s="201"/>
      <c r="C577" s="201"/>
      <c r="D577" s="201"/>
      <c r="E577" s="201"/>
      <c r="F577" s="201"/>
    </row>
    <row r="578" spans="2:6" x14ac:dyDescent="0.2">
      <c r="B578" s="201"/>
      <c r="C578" s="201"/>
      <c r="D578" s="201"/>
      <c r="E578" s="201"/>
      <c r="F578" s="201"/>
    </row>
    <row r="579" spans="2:6" x14ac:dyDescent="0.2">
      <c r="B579" s="201"/>
      <c r="C579" s="201"/>
      <c r="D579" s="201"/>
      <c r="E579" s="201"/>
      <c r="F579" s="201"/>
    </row>
    <row r="580" spans="2:6" x14ac:dyDescent="0.2">
      <c r="B580" s="201"/>
      <c r="C580" s="201"/>
      <c r="D580" s="201"/>
      <c r="E580" s="201"/>
      <c r="F580" s="201"/>
    </row>
    <row r="581" spans="2:6" x14ac:dyDescent="0.2">
      <c r="B581" s="201"/>
      <c r="C581" s="201"/>
      <c r="D581" s="201"/>
      <c r="E581" s="201"/>
      <c r="F581" s="201"/>
    </row>
    <row r="582" spans="2:6" x14ac:dyDescent="0.2">
      <c r="B582" s="201"/>
      <c r="C582" s="201"/>
      <c r="D582" s="201"/>
      <c r="E582" s="201"/>
      <c r="F582" s="201"/>
    </row>
    <row r="583" spans="2:6" x14ac:dyDescent="0.2">
      <c r="B583" s="201"/>
      <c r="C583" s="201"/>
      <c r="D583" s="201"/>
      <c r="E583" s="201"/>
      <c r="F583" s="201"/>
    </row>
    <row r="584" spans="2:6" x14ac:dyDescent="0.2">
      <c r="B584" s="201"/>
      <c r="C584" s="201"/>
      <c r="D584" s="201"/>
      <c r="E584" s="201"/>
      <c r="F584" s="201"/>
    </row>
    <row r="585" spans="2:6" x14ac:dyDescent="0.2">
      <c r="B585" s="201"/>
      <c r="C585" s="201"/>
      <c r="D585" s="201"/>
      <c r="E585" s="201"/>
      <c r="F585" s="201"/>
    </row>
    <row r="586" spans="2:6" x14ac:dyDescent="0.2">
      <c r="B586" s="201"/>
      <c r="C586" s="201"/>
      <c r="D586" s="201"/>
      <c r="E586" s="201"/>
      <c r="F586" s="201"/>
    </row>
    <row r="587" spans="2:6" x14ac:dyDescent="0.2">
      <c r="B587" s="201"/>
      <c r="C587" s="201"/>
      <c r="D587" s="201"/>
      <c r="E587" s="201"/>
      <c r="F587" s="201"/>
    </row>
    <row r="588" spans="2:6" x14ac:dyDescent="0.2">
      <c r="B588" s="201"/>
      <c r="C588" s="201"/>
      <c r="D588" s="201"/>
      <c r="E588" s="201"/>
      <c r="F588" s="201"/>
    </row>
    <row r="589" spans="2:6" x14ac:dyDescent="0.2">
      <c r="B589" s="201"/>
      <c r="C589" s="201"/>
      <c r="D589" s="201"/>
      <c r="E589" s="201"/>
      <c r="F589" s="201"/>
    </row>
  </sheetData>
  <printOptions horizontalCentered="1"/>
  <pageMargins left="0" right="0" top="0" bottom="0" header="0" footer="0"/>
  <pageSetup paperSize="8" scale="6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243"/>
  <sheetViews>
    <sheetView workbookViewId="0"/>
  </sheetViews>
  <sheetFormatPr defaultRowHeight="12.75" x14ac:dyDescent="0.2"/>
  <cols>
    <col min="1" max="1" width="1.7109375" style="206" customWidth="1"/>
    <col min="2" max="2" width="23.7109375" style="206" customWidth="1"/>
    <col min="3" max="7" width="13.7109375" style="206" customWidth="1"/>
    <col min="8" max="8" width="13.7109375" style="228" customWidth="1"/>
    <col min="9" max="14" width="13.7109375" style="206" customWidth="1"/>
    <col min="15" max="15" width="3.140625" style="206" customWidth="1"/>
    <col min="16" max="16" width="15.7109375" style="206" customWidth="1"/>
    <col min="17" max="17" width="9.140625" style="206"/>
    <col min="18" max="18" width="10.7109375" style="206" bestFit="1" customWidth="1"/>
    <col min="19" max="256" width="9.140625" style="206"/>
    <col min="257" max="257" width="1.7109375" style="206" customWidth="1"/>
    <col min="258" max="258" width="23.7109375" style="206" customWidth="1"/>
    <col min="259" max="270" width="13.7109375" style="206" customWidth="1"/>
    <col min="271" max="271" width="3.140625" style="206" customWidth="1"/>
    <col min="272" max="272" width="15.7109375" style="206" customWidth="1"/>
    <col min="273" max="273" width="9.140625" style="206"/>
    <col min="274" max="274" width="10.7109375" style="206" bestFit="1" customWidth="1"/>
    <col min="275" max="512" width="9.140625" style="206"/>
    <col min="513" max="513" width="1.7109375" style="206" customWidth="1"/>
    <col min="514" max="514" width="23.7109375" style="206" customWidth="1"/>
    <col min="515" max="526" width="13.7109375" style="206" customWidth="1"/>
    <col min="527" max="527" width="3.140625" style="206" customWidth="1"/>
    <col min="528" max="528" width="15.7109375" style="206" customWidth="1"/>
    <col min="529" max="529" width="9.140625" style="206"/>
    <col min="530" max="530" width="10.7109375" style="206" bestFit="1" customWidth="1"/>
    <col min="531" max="768" width="9.140625" style="206"/>
    <col min="769" max="769" width="1.7109375" style="206" customWidth="1"/>
    <col min="770" max="770" width="23.7109375" style="206" customWidth="1"/>
    <col min="771" max="782" width="13.7109375" style="206" customWidth="1"/>
    <col min="783" max="783" width="3.140625" style="206" customWidth="1"/>
    <col min="784" max="784" width="15.7109375" style="206" customWidth="1"/>
    <col min="785" max="785" width="9.140625" style="206"/>
    <col min="786" max="786" width="10.7109375" style="206" bestFit="1" customWidth="1"/>
    <col min="787" max="1024" width="9.140625" style="206"/>
    <col min="1025" max="1025" width="1.7109375" style="206" customWidth="1"/>
    <col min="1026" max="1026" width="23.7109375" style="206" customWidth="1"/>
    <col min="1027" max="1038" width="13.7109375" style="206" customWidth="1"/>
    <col min="1039" max="1039" width="3.140625" style="206" customWidth="1"/>
    <col min="1040" max="1040" width="15.7109375" style="206" customWidth="1"/>
    <col min="1041" max="1041" width="9.140625" style="206"/>
    <col min="1042" max="1042" width="10.7109375" style="206" bestFit="1" customWidth="1"/>
    <col min="1043" max="1280" width="9.140625" style="206"/>
    <col min="1281" max="1281" width="1.7109375" style="206" customWidth="1"/>
    <col min="1282" max="1282" width="23.7109375" style="206" customWidth="1"/>
    <col min="1283" max="1294" width="13.7109375" style="206" customWidth="1"/>
    <col min="1295" max="1295" width="3.140625" style="206" customWidth="1"/>
    <col min="1296" max="1296" width="15.7109375" style="206" customWidth="1"/>
    <col min="1297" max="1297" width="9.140625" style="206"/>
    <col min="1298" max="1298" width="10.7109375" style="206" bestFit="1" customWidth="1"/>
    <col min="1299" max="1536" width="9.140625" style="206"/>
    <col min="1537" max="1537" width="1.7109375" style="206" customWidth="1"/>
    <col min="1538" max="1538" width="23.7109375" style="206" customWidth="1"/>
    <col min="1539" max="1550" width="13.7109375" style="206" customWidth="1"/>
    <col min="1551" max="1551" width="3.140625" style="206" customWidth="1"/>
    <col min="1552" max="1552" width="15.7109375" style="206" customWidth="1"/>
    <col min="1553" max="1553" width="9.140625" style="206"/>
    <col min="1554" max="1554" width="10.7109375" style="206" bestFit="1" customWidth="1"/>
    <col min="1555" max="1792" width="9.140625" style="206"/>
    <col min="1793" max="1793" width="1.7109375" style="206" customWidth="1"/>
    <col min="1794" max="1794" width="23.7109375" style="206" customWidth="1"/>
    <col min="1795" max="1806" width="13.7109375" style="206" customWidth="1"/>
    <col min="1807" max="1807" width="3.140625" style="206" customWidth="1"/>
    <col min="1808" max="1808" width="15.7109375" style="206" customWidth="1"/>
    <col min="1809" max="1809" width="9.140625" style="206"/>
    <col min="1810" max="1810" width="10.7109375" style="206" bestFit="1" customWidth="1"/>
    <col min="1811" max="2048" width="9.140625" style="206"/>
    <col min="2049" max="2049" width="1.7109375" style="206" customWidth="1"/>
    <col min="2050" max="2050" width="23.7109375" style="206" customWidth="1"/>
    <col min="2051" max="2062" width="13.7109375" style="206" customWidth="1"/>
    <col min="2063" max="2063" width="3.140625" style="206" customWidth="1"/>
    <col min="2064" max="2064" width="15.7109375" style="206" customWidth="1"/>
    <col min="2065" max="2065" width="9.140625" style="206"/>
    <col min="2066" max="2066" width="10.7109375" style="206" bestFit="1" customWidth="1"/>
    <col min="2067" max="2304" width="9.140625" style="206"/>
    <col min="2305" max="2305" width="1.7109375" style="206" customWidth="1"/>
    <col min="2306" max="2306" width="23.7109375" style="206" customWidth="1"/>
    <col min="2307" max="2318" width="13.7109375" style="206" customWidth="1"/>
    <col min="2319" max="2319" width="3.140625" style="206" customWidth="1"/>
    <col min="2320" max="2320" width="15.7109375" style="206" customWidth="1"/>
    <col min="2321" max="2321" width="9.140625" style="206"/>
    <col min="2322" max="2322" width="10.7109375" style="206" bestFit="1" customWidth="1"/>
    <col min="2323" max="2560" width="9.140625" style="206"/>
    <col min="2561" max="2561" width="1.7109375" style="206" customWidth="1"/>
    <col min="2562" max="2562" width="23.7109375" style="206" customWidth="1"/>
    <col min="2563" max="2574" width="13.7109375" style="206" customWidth="1"/>
    <col min="2575" max="2575" width="3.140625" style="206" customWidth="1"/>
    <col min="2576" max="2576" width="15.7109375" style="206" customWidth="1"/>
    <col min="2577" max="2577" width="9.140625" style="206"/>
    <col min="2578" max="2578" width="10.7109375" style="206" bestFit="1" customWidth="1"/>
    <col min="2579" max="2816" width="9.140625" style="206"/>
    <col min="2817" max="2817" width="1.7109375" style="206" customWidth="1"/>
    <col min="2818" max="2818" width="23.7109375" style="206" customWidth="1"/>
    <col min="2819" max="2830" width="13.7109375" style="206" customWidth="1"/>
    <col min="2831" max="2831" width="3.140625" style="206" customWidth="1"/>
    <col min="2832" max="2832" width="15.7109375" style="206" customWidth="1"/>
    <col min="2833" max="2833" width="9.140625" style="206"/>
    <col min="2834" max="2834" width="10.7109375" style="206" bestFit="1" customWidth="1"/>
    <col min="2835" max="3072" width="9.140625" style="206"/>
    <col min="3073" max="3073" width="1.7109375" style="206" customWidth="1"/>
    <col min="3074" max="3074" width="23.7109375" style="206" customWidth="1"/>
    <col min="3075" max="3086" width="13.7109375" style="206" customWidth="1"/>
    <col min="3087" max="3087" width="3.140625" style="206" customWidth="1"/>
    <col min="3088" max="3088" width="15.7109375" style="206" customWidth="1"/>
    <col min="3089" max="3089" width="9.140625" style="206"/>
    <col min="3090" max="3090" width="10.7109375" style="206" bestFit="1" customWidth="1"/>
    <col min="3091" max="3328" width="9.140625" style="206"/>
    <col min="3329" max="3329" width="1.7109375" style="206" customWidth="1"/>
    <col min="3330" max="3330" width="23.7109375" style="206" customWidth="1"/>
    <col min="3331" max="3342" width="13.7109375" style="206" customWidth="1"/>
    <col min="3343" max="3343" width="3.140625" style="206" customWidth="1"/>
    <col min="3344" max="3344" width="15.7109375" style="206" customWidth="1"/>
    <col min="3345" max="3345" width="9.140625" style="206"/>
    <col min="3346" max="3346" width="10.7109375" style="206" bestFit="1" customWidth="1"/>
    <col min="3347" max="3584" width="9.140625" style="206"/>
    <col min="3585" max="3585" width="1.7109375" style="206" customWidth="1"/>
    <col min="3586" max="3586" width="23.7109375" style="206" customWidth="1"/>
    <col min="3587" max="3598" width="13.7109375" style="206" customWidth="1"/>
    <col min="3599" max="3599" width="3.140625" style="206" customWidth="1"/>
    <col min="3600" max="3600" width="15.7109375" style="206" customWidth="1"/>
    <col min="3601" max="3601" width="9.140625" style="206"/>
    <col min="3602" max="3602" width="10.7109375" style="206" bestFit="1" customWidth="1"/>
    <col min="3603" max="3840" width="9.140625" style="206"/>
    <col min="3841" max="3841" width="1.7109375" style="206" customWidth="1"/>
    <col min="3842" max="3842" width="23.7109375" style="206" customWidth="1"/>
    <col min="3843" max="3854" width="13.7109375" style="206" customWidth="1"/>
    <col min="3855" max="3855" width="3.140625" style="206" customWidth="1"/>
    <col min="3856" max="3856" width="15.7109375" style="206" customWidth="1"/>
    <col min="3857" max="3857" width="9.140625" style="206"/>
    <col min="3858" max="3858" width="10.7109375" style="206" bestFit="1" customWidth="1"/>
    <col min="3859" max="4096" width="9.140625" style="206"/>
    <col min="4097" max="4097" width="1.7109375" style="206" customWidth="1"/>
    <col min="4098" max="4098" width="23.7109375" style="206" customWidth="1"/>
    <col min="4099" max="4110" width="13.7109375" style="206" customWidth="1"/>
    <col min="4111" max="4111" width="3.140625" style="206" customWidth="1"/>
    <col min="4112" max="4112" width="15.7109375" style="206" customWidth="1"/>
    <col min="4113" max="4113" width="9.140625" style="206"/>
    <col min="4114" max="4114" width="10.7109375" style="206" bestFit="1" customWidth="1"/>
    <col min="4115" max="4352" width="9.140625" style="206"/>
    <col min="4353" max="4353" width="1.7109375" style="206" customWidth="1"/>
    <col min="4354" max="4354" width="23.7109375" style="206" customWidth="1"/>
    <col min="4355" max="4366" width="13.7109375" style="206" customWidth="1"/>
    <col min="4367" max="4367" width="3.140625" style="206" customWidth="1"/>
    <col min="4368" max="4368" width="15.7109375" style="206" customWidth="1"/>
    <col min="4369" max="4369" width="9.140625" style="206"/>
    <col min="4370" max="4370" width="10.7109375" style="206" bestFit="1" customWidth="1"/>
    <col min="4371" max="4608" width="9.140625" style="206"/>
    <col min="4609" max="4609" width="1.7109375" style="206" customWidth="1"/>
    <col min="4610" max="4610" width="23.7109375" style="206" customWidth="1"/>
    <col min="4611" max="4622" width="13.7109375" style="206" customWidth="1"/>
    <col min="4623" max="4623" width="3.140625" style="206" customWidth="1"/>
    <col min="4624" max="4624" width="15.7109375" style="206" customWidth="1"/>
    <col min="4625" max="4625" width="9.140625" style="206"/>
    <col min="4626" max="4626" width="10.7109375" style="206" bestFit="1" customWidth="1"/>
    <col min="4627" max="4864" width="9.140625" style="206"/>
    <col min="4865" max="4865" width="1.7109375" style="206" customWidth="1"/>
    <col min="4866" max="4866" width="23.7109375" style="206" customWidth="1"/>
    <col min="4867" max="4878" width="13.7109375" style="206" customWidth="1"/>
    <col min="4879" max="4879" width="3.140625" style="206" customWidth="1"/>
    <col min="4880" max="4880" width="15.7109375" style="206" customWidth="1"/>
    <col min="4881" max="4881" width="9.140625" style="206"/>
    <col min="4882" max="4882" width="10.7109375" style="206" bestFit="1" customWidth="1"/>
    <col min="4883" max="5120" width="9.140625" style="206"/>
    <col min="5121" max="5121" width="1.7109375" style="206" customWidth="1"/>
    <col min="5122" max="5122" width="23.7109375" style="206" customWidth="1"/>
    <col min="5123" max="5134" width="13.7109375" style="206" customWidth="1"/>
    <col min="5135" max="5135" width="3.140625" style="206" customWidth="1"/>
    <col min="5136" max="5136" width="15.7109375" style="206" customWidth="1"/>
    <col min="5137" max="5137" width="9.140625" style="206"/>
    <col min="5138" max="5138" width="10.7109375" style="206" bestFit="1" customWidth="1"/>
    <col min="5139" max="5376" width="9.140625" style="206"/>
    <col min="5377" max="5377" width="1.7109375" style="206" customWidth="1"/>
    <col min="5378" max="5378" width="23.7109375" style="206" customWidth="1"/>
    <col min="5379" max="5390" width="13.7109375" style="206" customWidth="1"/>
    <col min="5391" max="5391" width="3.140625" style="206" customWidth="1"/>
    <col min="5392" max="5392" width="15.7109375" style="206" customWidth="1"/>
    <col min="5393" max="5393" width="9.140625" style="206"/>
    <col min="5394" max="5394" width="10.7109375" style="206" bestFit="1" customWidth="1"/>
    <col min="5395" max="5632" width="9.140625" style="206"/>
    <col min="5633" max="5633" width="1.7109375" style="206" customWidth="1"/>
    <col min="5634" max="5634" width="23.7109375" style="206" customWidth="1"/>
    <col min="5635" max="5646" width="13.7109375" style="206" customWidth="1"/>
    <col min="5647" max="5647" width="3.140625" style="206" customWidth="1"/>
    <col min="5648" max="5648" width="15.7109375" style="206" customWidth="1"/>
    <col min="5649" max="5649" width="9.140625" style="206"/>
    <col min="5650" max="5650" width="10.7109375" style="206" bestFit="1" customWidth="1"/>
    <col min="5651" max="5888" width="9.140625" style="206"/>
    <col min="5889" max="5889" width="1.7109375" style="206" customWidth="1"/>
    <col min="5890" max="5890" width="23.7109375" style="206" customWidth="1"/>
    <col min="5891" max="5902" width="13.7109375" style="206" customWidth="1"/>
    <col min="5903" max="5903" width="3.140625" style="206" customWidth="1"/>
    <col min="5904" max="5904" width="15.7109375" style="206" customWidth="1"/>
    <col min="5905" max="5905" width="9.140625" style="206"/>
    <col min="5906" max="5906" width="10.7109375" style="206" bestFit="1" customWidth="1"/>
    <col min="5907" max="6144" width="9.140625" style="206"/>
    <col min="6145" max="6145" width="1.7109375" style="206" customWidth="1"/>
    <col min="6146" max="6146" width="23.7109375" style="206" customWidth="1"/>
    <col min="6147" max="6158" width="13.7109375" style="206" customWidth="1"/>
    <col min="6159" max="6159" width="3.140625" style="206" customWidth="1"/>
    <col min="6160" max="6160" width="15.7109375" style="206" customWidth="1"/>
    <col min="6161" max="6161" width="9.140625" style="206"/>
    <col min="6162" max="6162" width="10.7109375" style="206" bestFit="1" customWidth="1"/>
    <col min="6163" max="6400" width="9.140625" style="206"/>
    <col min="6401" max="6401" width="1.7109375" style="206" customWidth="1"/>
    <col min="6402" max="6402" width="23.7109375" style="206" customWidth="1"/>
    <col min="6403" max="6414" width="13.7109375" style="206" customWidth="1"/>
    <col min="6415" max="6415" width="3.140625" style="206" customWidth="1"/>
    <col min="6416" max="6416" width="15.7109375" style="206" customWidth="1"/>
    <col min="6417" max="6417" width="9.140625" style="206"/>
    <col min="6418" max="6418" width="10.7109375" style="206" bestFit="1" customWidth="1"/>
    <col min="6419" max="6656" width="9.140625" style="206"/>
    <col min="6657" max="6657" width="1.7109375" style="206" customWidth="1"/>
    <col min="6658" max="6658" width="23.7109375" style="206" customWidth="1"/>
    <col min="6659" max="6670" width="13.7109375" style="206" customWidth="1"/>
    <col min="6671" max="6671" width="3.140625" style="206" customWidth="1"/>
    <col min="6672" max="6672" width="15.7109375" style="206" customWidth="1"/>
    <col min="6673" max="6673" width="9.140625" style="206"/>
    <col min="6674" max="6674" width="10.7109375" style="206" bestFit="1" customWidth="1"/>
    <col min="6675" max="6912" width="9.140625" style="206"/>
    <col min="6913" max="6913" width="1.7109375" style="206" customWidth="1"/>
    <col min="6914" max="6914" width="23.7109375" style="206" customWidth="1"/>
    <col min="6915" max="6926" width="13.7109375" style="206" customWidth="1"/>
    <col min="6927" max="6927" width="3.140625" style="206" customWidth="1"/>
    <col min="6928" max="6928" width="15.7109375" style="206" customWidth="1"/>
    <col min="6929" max="6929" width="9.140625" style="206"/>
    <col min="6930" max="6930" width="10.7109375" style="206" bestFit="1" customWidth="1"/>
    <col min="6931" max="7168" width="9.140625" style="206"/>
    <col min="7169" max="7169" width="1.7109375" style="206" customWidth="1"/>
    <col min="7170" max="7170" width="23.7109375" style="206" customWidth="1"/>
    <col min="7171" max="7182" width="13.7109375" style="206" customWidth="1"/>
    <col min="7183" max="7183" width="3.140625" style="206" customWidth="1"/>
    <col min="7184" max="7184" width="15.7109375" style="206" customWidth="1"/>
    <col min="7185" max="7185" width="9.140625" style="206"/>
    <col min="7186" max="7186" width="10.7109375" style="206" bestFit="1" customWidth="1"/>
    <col min="7187" max="7424" width="9.140625" style="206"/>
    <col min="7425" max="7425" width="1.7109375" style="206" customWidth="1"/>
    <col min="7426" max="7426" width="23.7109375" style="206" customWidth="1"/>
    <col min="7427" max="7438" width="13.7109375" style="206" customWidth="1"/>
    <col min="7439" max="7439" width="3.140625" style="206" customWidth="1"/>
    <col min="7440" max="7440" width="15.7109375" style="206" customWidth="1"/>
    <col min="7441" max="7441" width="9.140625" style="206"/>
    <col min="7442" max="7442" width="10.7109375" style="206" bestFit="1" customWidth="1"/>
    <col min="7443" max="7680" width="9.140625" style="206"/>
    <col min="7681" max="7681" width="1.7109375" style="206" customWidth="1"/>
    <col min="7682" max="7682" width="23.7109375" style="206" customWidth="1"/>
    <col min="7683" max="7694" width="13.7109375" style="206" customWidth="1"/>
    <col min="7695" max="7695" width="3.140625" style="206" customWidth="1"/>
    <col min="7696" max="7696" width="15.7109375" style="206" customWidth="1"/>
    <col min="7697" max="7697" width="9.140625" style="206"/>
    <col min="7698" max="7698" width="10.7109375" style="206" bestFit="1" customWidth="1"/>
    <col min="7699" max="7936" width="9.140625" style="206"/>
    <col min="7937" max="7937" width="1.7109375" style="206" customWidth="1"/>
    <col min="7938" max="7938" width="23.7109375" style="206" customWidth="1"/>
    <col min="7939" max="7950" width="13.7109375" style="206" customWidth="1"/>
    <col min="7951" max="7951" width="3.140625" style="206" customWidth="1"/>
    <col min="7952" max="7952" width="15.7109375" style="206" customWidth="1"/>
    <col min="7953" max="7953" width="9.140625" style="206"/>
    <col min="7954" max="7954" width="10.7109375" style="206" bestFit="1" customWidth="1"/>
    <col min="7955" max="8192" width="9.140625" style="206"/>
    <col min="8193" max="8193" width="1.7109375" style="206" customWidth="1"/>
    <col min="8194" max="8194" width="23.7109375" style="206" customWidth="1"/>
    <col min="8195" max="8206" width="13.7109375" style="206" customWidth="1"/>
    <col min="8207" max="8207" width="3.140625" style="206" customWidth="1"/>
    <col min="8208" max="8208" width="15.7109375" style="206" customWidth="1"/>
    <col min="8209" max="8209" width="9.140625" style="206"/>
    <col min="8210" max="8210" width="10.7109375" style="206" bestFit="1" customWidth="1"/>
    <col min="8211" max="8448" width="9.140625" style="206"/>
    <col min="8449" max="8449" width="1.7109375" style="206" customWidth="1"/>
    <col min="8450" max="8450" width="23.7109375" style="206" customWidth="1"/>
    <col min="8451" max="8462" width="13.7109375" style="206" customWidth="1"/>
    <col min="8463" max="8463" width="3.140625" style="206" customWidth="1"/>
    <col min="8464" max="8464" width="15.7109375" style="206" customWidth="1"/>
    <col min="8465" max="8465" width="9.140625" style="206"/>
    <col min="8466" max="8466" width="10.7109375" style="206" bestFit="1" customWidth="1"/>
    <col min="8467" max="8704" width="9.140625" style="206"/>
    <col min="8705" max="8705" width="1.7109375" style="206" customWidth="1"/>
    <col min="8706" max="8706" width="23.7109375" style="206" customWidth="1"/>
    <col min="8707" max="8718" width="13.7109375" style="206" customWidth="1"/>
    <col min="8719" max="8719" width="3.140625" style="206" customWidth="1"/>
    <col min="8720" max="8720" width="15.7109375" style="206" customWidth="1"/>
    <col min="8721" max="8721" width="9.140625" style="206"/>
    <col min="8722" max="8722" width="10.7109375" style="206" bestFit="1" customWidth="1"/>
    <col min="8723" max="8960" width="9.140625" style="206"/>
    <col min="8961" max="8961" width="1.7109375" style="206" customWidth="1"/>
    <col min="8962" max="8962" width="23.7109375" style="206" customWidth="1"/>
    <col min="8963" max="8974" width="13.7109375" style="206" customWidth="1"/>
    <col min="8975" max="8975" width="3.140625" style="206" customWidth="1"/>
    <col min="8976" max="8976" width="15.7109375" style="206" customWidth="1"/>
    <col min="8977" max="8977" width="9.140625" style="206"/>
    <col min="8978" max="8978" width="10.7109375" style="206" bestFit="1" customWidth="1"/>
    <col min="8979" max="9216" width="9.140625" style="206"/>
    <col min="9217" max="9217" width="1.7109375" style="206" customWidth="1"/>
    <col min="9218" max="9218" width="23.7109375" style="206" customWidth="1"/>
    <col min="9219" max="9230" width="13.7109375" style="206" customWidth="1"/>
    <col min="9231" max="9231" width="3.140625" style="206" customWidth="1"/>
    <col min="9232" max="9232" width="15.7109375" style="206" customWidth="1"/>
    <col min="9233" max="9233" width="9.140625" style="206"/>
    <col min="9234" max="9234" width="10.7109375" style="206" bestFit="1" customWidth="1"/>
    <col min="9235" max="9472" width="9.140625" style="206"/>
    <col min="9473" max="9473" width="1.7109375" style="206" customWidth="1"/>
    <col min="9474" max="9474" width="23.7109375" style="206" customWidth="1"/>
    <col min="9475" max="9486" width="13.7109375" style="206" customWidth="1"/>
    <col min="9487" max="9487" width="3.140625" style="206" customWidth="1"/>
    <col min="9488" max="9488" width="15.7109375" style="206" customWidth="1"/>
    <col min="9489" max="9489" width="9.140625" style="206"/>
    <col min="9490" max="9490" width="10.7109375" style="206" bestFit="1" customWidth="1"/>
    <col min="9491" max="9728" width="9.140625" style="206"/>
    <col min="9729" max="9729" width="1.7109375" style="206" customWidth="1"/>
    <col min="9730" max="9730" width="23.7109375" style="206" customWidth="1"/>
    <col min="9731" max="9742" width="13.7109375" style="206" customWidth="1"/>
    <col min="9743" max="9743" width="3.140625" style="206" customWidth="1"/>
    <col min="9744" max="9744" width="15.7109375" style="206" customWidth="1"/>
    <col min="9745" max="9745" width="9.140625" style="206"/>
    <col min="9746" max="9746" width="10.7109375" style="206" bestFit="1" customWidth="1"/>
    <col min="9747" max="9984" width="9.140625" style="206"/>
    <col min="9985" max="9985" width="1.7109375" style="206" customWidth="1"/>
    <col min="9986" max="9986" width="23.7109375" style="206" customWidth="1"/>
    <col min="9987" max="9998" width="13.7109375" style="206" customWidth="1"/>
    <col min="9999" max="9999" width="3.140625" style="206" customWidth="1"/>
    <col min="10000" max="10000" width="15.7109375" style="206" customWidth="1"/>
    <col min="10001" max="10001" width="9.140625" style="206"/>
    <col min="10002" max="10002" width="10.7109375" style="206" bestFit="1" customWidth="1"/>
    <col min="10003" max="10240" width="9.140625" style="206"/>
    <col min="10241" max="10241" width="1.7109375" style="206" customWidth="1"/>
    <col min="10242" max="10242" width="23.7109375" style="206" customWidth="1"/>
    <col min="10243" max="10254" width="13.7109375" style="206" customWidth="1"/>
    <col min="10255" max="10255" width="3.140625" style="206" customWidth="1"/>
    <col min="10256" max="10256" width="15.7109375" style="206" customWidth="1"/>
    <col min="10257" max="10257" width="9.140625" style="206"/>
    <col min="10258" max="10258" width="10.7109375" style="206" bestFit="1" customWidth="1"/>
    <col min="10259" max="10496" width="9.140625" style="206"/>
    <col min="10497" max="10497" width="1.7109375" style="206" customWidth="1"/>
    <col min="10498" max="10498" width="23.7109375" style="206" customWidth="1"/>
    <col min="10499" max="10510" width="13.7109375" style="206" customWidth="1"/>
    <col min="10511" max="10511" width="3.140625" style="206" customWidth="1"/>
    <col min="10512" max="10512" width="15.7109375" style="206" customWidth="1"/>
    <col min="10513" max="10513" width="9.140625" style="206"/>
    <col min="10514" max="10514" width="10.7109375" style="206" bestFit="1" customWidth="1"/>
    <col min="10515" max="10752" width="9.140625" style="206"/>
    <col min="10753" max="10753" width="1.7109375" style="206" customWidth="1"/>
    <col min="10754" max="10754" width="23.7109375" style="206" customWidth="1"/>
    <col min="10755" max="10766" width="13.7109375" style="206" customWidth="1"/>
    <col min="10767" max="10767" width="3.140625" style="206" customWidth="1"/>
    <col min="10768" max="10768" width="15.7109375" style="206" customWidth="1"/>
    <col min="10769" max="10769" width="9.140625" style="206"/>
    <col min="10770" max="10770" width="10.7109375" style="206" bestFit="1" customWidth="1"/>
    <col min="10771" max="11008" width="9.140625" style="206"/>
    <col min="11009" max="11009" width="1.7109375" style="206" customWidth="1"/>
    <col min="11010" max="11010" width="23.7109375" style="206" customWidth="1"/>
    <col min="11011" max="11022" width="13.7109375" style="206" customWidth="1"/>
    <col min="11023" max="11023" width="3.140625" style="206" customWidth="1"/>
    <col min="11024" max="11024" width="15.7109375" style="206" customWidth="1"/>
    <col min="11025" max="11025" width="9.140625" style="206"/>
    <col min="11026" max="11026" width="10.7109375" style="206" bestFit="1" customWidth="1"/>
    <col min="11027" max="11264" width="9.140625" style="206"/>
    <col min="11265" max="11265" width="1.7109375" style="206" customWidth="1"/>
    <col min="11266" max="11266" width="23.7109375" style="206" customWidth="1"/>
    <col min="11267" max="11278" width="13.7109375" style="206" customWidth="1"/>
    <col min="11279" max="11279" width="3.140625" style="206" customWidth="1"/>
    <col min="11280" max="11280" width="15.7109375" style="206" customWidth="1"/>
    <col min="11281" max="11281" width="9.140625" style="206"/>
    <col min="11282" max="11282" width="10.7109375" style="206" bestFit="1" customWidth="1"/>
    <col min="11283" max="11520" width="9.140625" style="206"/>
    <col min="11521" max="11521" width="1.7109375" style="206" customWidth="1"/>
    <col min="11522" max="11522" width="23.7109375" style="206" customWidth="1"/>
    <col min="11523" max="11534" width="13.7109375" style="206" customWidth="1"/>
    <col min="11535" max="11535" width="3.140625" style="206" customWidth="1"/>
    <col min="11536" max="11536" width="15.7109375" style="206" customWidth="1"/>
    <col min="11537" max="11537" width="9.140625" style="206"/>
    <col min="11538" max="11538" width="10.7109375" style="206" bestFit="1" customWidth="1"/>
    <col min="11539" max="11776" width="9.140625" style="206"/>
    <col min="11777" max="11777" width="1.7109375" style="206" customWidth="1"/>
    <col min="11778" max="11778" width="23.7109375" style="206" customWidth="1"/>
    <col min="11779" max="11790" width="13.7109375" style="206" customWidth="1"/>
    <col min="11791" max="11791" width="3.140625" style="206" customWidth="1"/>
    <col min="11792" max="11792" width="15.7109375" style="206" customWidth="1"/>
    <col min="11793" max="11793" width="9.140625" style="206"/>
    <col min="11794" max="11794" width="10.7109375" style="206" bestFit="1" customWidth="1"/>
    <col min="11795" max="12032" width="9.140625" style="206"/>
    <col min="12033" max="12033" width="1.7109375" style="206" customWidth="1"/>
    <col min="12034" max="12034" width="23.7109375" style="206" customWidth="1"/>
    <col min="12035" max="12046" width="13.7109375" style="206" customWidth="1"/>
    <col min="12047" max="12047" width="3.140625" style="206" customWidth="1"/>
    <col min="12048" max="12048" width="15.7109375" style="206" customWidth="1"/>
    <col min="12049" max="12049" width="9.140625" style="206"/>
    <col min="12050" max="12050" width="10.7109375" style="206" bestFit="1" customWidth="1"/>
    <col min="12051" max="12288" width="9.140625" style="206"/>
    <col min="12289" max="12289" width="1.7109375" style="206" customWidth="1"/>
    <col min="12290" max="12290" width="23.7109375" style="206" customWidth="1"/>
    <col min="12291" max="12302" width="13.7109375" style="206" customWidth="1"/>
    <col min="12303" max="12303" width="3.140625" style="206" customWidth="1"/>
    <col min="12304" max="12304" width="15.7109375" style="206" customWidth="1"/>
    <col min="12305" max="12305" width="9.140625" style="206"/>
    <col min="12306" max="12306" width="10.7109375" style="206" bestFit="1" customWidth="1"/>
    <col min="12307" max="12544" width="9.140625" style="206"/>
    <col min="12545" max="12545" width="1.7109375" style="206" customWidth="1"/>
    <col min="12546" max="12546" width="23.7109375" style="206" customWidth="1"/>
    <col min="12547" max="12558" width="13.7109375" style="206" customWidth="1"/>
    <col min="12559" max="12559" width="3.140625" style="206" customWidth="1"/>
    <col min="12560" max="12560" width="15.7109375" style="206" customWidth="1"/>
    <col min="12561" max="12561" width="9.140625" style="206"/>
    <col min="12562" max="12562" width="10.7109375" style="206" bestFit="1" customWidth="1"/>
    <col min="12563" max="12800" width="9.140625" style="206"/>
    <col min="12801" max="12801" width="1.7109375" style="206" customWidth="1"/>
    <col min="12802" max="12802" width="23.7109375" style="206" customWidth="1"/>
    <col min="12803" max="12814" width="13.7109375" style="206" customWidth="1"/>
    <col min="12815" max="12815" width="3.140625" style="206" customWidth="1"/>
    <col min="12816" max="12816" width="15.7109375" style="206" customWidth="1"/>
    <col min="12817" max="12817" width="9.140625" style="206"/>
    <col min="12818" max="12818" width="10.7109375" style="206" bestFit="1" customWidth="1"/>
    <col min="12819" max="13056" width="9.140625" style="206"/>
    <col min="13057" max="13057" width="1.7109375" style="206" customWidth="1"/>
    <col min="13058" max="13058" width="23.7109375" style="206" customWidth="1"/>
    <col min="13059" max="13070" width="13.7109375" style="206" customWidth="1"/>
    <col min="13071" max="13071" width="3.140625" style="206" customWidth="1"/>
    <col min="13072" max="13072" width="15.7109375" style="206" customWidth="1"/>
    <col min="13073" max="13073" width="9.140625" style="206"/>
    <col min="13074" max="13074" width="10.7109375" style="206" bestFit="1" customWidth="1"/>
    <col min="13075" max="13312" width="9.140625" style="206"/>
    <col min="13313" max="13313" width="1.7109375" style="206" customWidth="1"/>
    <col min="13314" max="13314" width="23.7109375" style="206" customWidth="1"/>
    <col min="13315" max="13326" width="13.7109375" style="206" customWidth="1"/>
    <col min="13327" max="13327" width="3.140625" style="206" customWidth="1"/>
    <col min="13328" max="13328" width="15.7109375" style="206" customWidth="1"/>
    <col min="13329" max="13329" width="9.140625" style="206"/>
    <col min="13330" max="13330" width="10.7109375" style="206" bestFit="1" customWidth="1"/>
    <col min="13331" max="13568" width="9.140625" style="206"/>
    <col min="13569" max="13569" width="1.7109375" style="206" customWidth="1"/>
    <col min="13570" max="13570" width="23.7109375" style="206" customWidth="1"/>
    <col min="13571" max="13582" width="13.7109375" style="206" customWidth="1"/>
    <col min="13583" max="13583" width="3.140625" style="206" customWidth="1"/>
    <col min="13584" max="13584" width="15.7109375" style="206" customWidth="1"/>
    <col min="13585" max="13585" width="9.140625" style="206"/>
    <col min="13586" max="13586" width="10.7109375" style="206" bestFit="1" customWidth="1"/>
    <col min="13587" max="13824" width="9.140625" style="206"/>
    <col min="13825" max="13825" width="1.7109375" style="206" customWidth="1"/>
    <col min="13826" max="13826" width="23.7109375" style="206" customWidth="1"/>
    <col min="13827" max="13838" width="13.7109375" style="206" customWidth="1"/>
    <col min="13839" max="13839" width="3.140625" style="206" customWidth="1"/>
    <col min="13840" max="13840" width="15.7109375" style="206" customWidth="1"/>
    <col min="13841" max="13841" width="9.140625" style="206"/>
    <col min="13842" max="13842" width="10.7109375" style="206" bestFit="1" customWidth="1"/>
    <col min="13843" max="14080" width="9.140625" style="206"/>
    <col min="14081" max="14081" width="1.7109375" style="206" customWidth="1"/>
    <col min="14082" max="14082" width="23.7109375" style="206" customWidth="1"/>
    <col min="14083" max="14094" width="13.7109375" style="206" customWidth="1"/>
    <col min="14095" max="14095" width="3.140625" style="206" customWidth="1"/>
    <col min="14096" max="14096" width="15.7109375" style="206" customWidth="1"/>
    <col min="14097" max="14097" width="9.140625" style="206"/>
    <col min="14098" max="14098" width="10.7109375" style="206" bestFit="1" customWidth="1"/>
    <col min="14099" max="14336" width="9.140625" style="206"/>
    <col min="14337" max="14337" width="1.7109375" style="206" customWidth="1"/>
    <col min="14338" max="14338" width="23.7109375" style="206" customWidth="1"/>
    <col min="14339" max="14350" width="13.7109375" style="206" customWidth="1"/>
    <col min="14351" max="14351" width="3.140625" style="206" customWidth="1"/>
    <col min="14352" max="14352" width="15.7109375" style="206" customWidth="1"/>
    <col min="14353" max="14353" width="9.140625" style="206"/>
    <col min="14354" max="14354" width="10.7109375" style="206" bestFit="1" customWidth="1"/>
    <col min="14355" max="14592" width="9.140625" style="206"/>
    <col min="14593" max="14593" width="1.7109375" style="206" customWidth="1"/>
    <col min="14594" max="14594" width="23.7109375" style="206" customWidth="1"/>
    <col min="14595" max="14606" width="13.7109375" style="206" customWidth="1"/>
    <col min="14607" max="14607" width="3.140625" style="206" customWidth="1"/>
    <col min="14608" max="14608" width="15.7109375" style="206" customWidth="1"/>
    <col min="14609" max="14609" width="9.140625" style="206"/>
    <col min="14610" max="14610" width="10.7109375" style="206" bestFit="1" customWidth="1"/>
    <col min="14611" max="14848" width="9.140625" style="206"/>
    <col min="14849" max="14849" width="1.7109375" style="206" customWidth="1"/>
    <col min="14850" max="14850" width="23.7109375" style="206" customWidth="1"/>
    <col min="14851" max="14862" width="13.7109375" style="206" customWidth="1"/>
    <col min="14863" max="14863" width="3.140625" style="206" customWidth="1"/>
    <col min="14864" max="14864" width="15.7109375" style="206" customWidth="1"/>
    <col min="14865" max="14865" width="9.140625" style="206"/>
    <col min="14866" max="14866" width="10.7109375" style="206" bestFit="1" customWidth="1"/>
    <col min="14867" max="15104" width="9.140625" style="206"/>
    <col min="15105" max="15105" width="1.7109375" style="206" customWidth="1"/>
    <col min="15106" max="15106" width="23.7109375" style="206" customWidth="1"/>
    <col min="15107" max="15118" width="13.7109375" style="206" customWidth="1"/>
    <col min="15119" max="15119" width="3.140625" style="206" customWidth="1"/>
    <col min="15120" max="15120" width="15.7109375" style="206" customWidth="1"/>
    <col min="15121" max="15121" width="9.140625" style="206"/>
    <col min="15122" max="15122" width="10.7109375" style="206" bestFit="1" customWidth="1"/>
    <col min="15123" max="15360" width="9.140625" style="206"/>
    <col min="15361" max="15361" width="1.7109375" style="206" customWidth="1"/>
    <col min="15362" max="15362" width="23.7109375" style="206" customWidth="1"/>
    <col min="15363" max="15374" width="13.7109375" style="206" customWidth="1"/>
    <col min="15375" max="15375" width="3.140625" style="206" customWidth="1"/>
    <col min="15376" max="15376" width="15.7109375" style="206" customWidth="1"/>
    <col min="15377" max="15377" width="9.140625" style="206"/>
    <col min="15378" max="15378" width="10.7109375" style="206" bestFit="1" customWidth="1"/>
    <col min="15379" max="15616" width="9.140625" style="206"/>
    <col min="15617" max="15617" width="1.7109375" style="206" customWidth="1"/>
    <col min="15618" max="15618" width="23.7109375" style="206" customWidth="1"/>
    <col min="15619" max="15630" width="13.7109375" style="206" customWidth="1"/>
    <col min="15631" max="15631" width="3.140625" style="206" customWidth="1"/>
    <col min="15632" max="15632" width="15.7109375" style="206" customWidth="1"/>
    <col min="15633" max="15633" width="9.140625" style="206"/>
    <col min="15634" max="15634" width="10.7109375" style="206" bestFit="1" customWidth="1"/>
    <col min="15635" max="15872" width="9.140625" style="206"/>
    <col min="15873" max="15873" width="1.7109375" style="206" customWidth="1"/>
    <col min="15874" max="15874" width="23.7109375" style="206" customWidth="1"/>
    <col min="15875" max="15886" width="13.7109375" style="206" customWidth="1"/>
    <col min="15887" max="15887" width="3.140625" style="206" customWidth="1"/>
    <col min="15888" max="15888" width="15.7109375" style="206" customWidth="1"/>
    <col min="15889" max="15889" width="9.140625" style="206"/>
    <col min="15890" max="15890" width="10.7109375" style="206" bestFit="1" customWidth="1"/>
    <col min="15891" max="16128" width="9.140625" style="206"/>
    <col min="16129" max="16129" width="1.7109375" style="206" customWidth="1"/>
    <col min="16130" max="16130" width="23.7109375" style="206" customWidth="1"/>
    <col min="16131" max="16142" width="13.7109375" style="206" customWidth="1"/>
    <col min="16143" max="16143" width="3.140625" style="206" customWidth="1"/>
    <col min="16144" max="16144" width="15.7109375" style="206" customWidth="1"/>
    <col min="16145" max="16145" width="9.140625" style="206"/>
    <col min="16146" max="16146" width="10.7109375" style="206" bestFit="1" customWidth="1"/>
    <col min="16147" max="16384" width="9.140625" style="206"/>
  </cols>
  <sheetData>
    <row r="2" spans="1:16" ht="15.75" x14ac:dyDescent="0.25">
      <c r="A2" s="202"/>
      <c r="B2" s="203" t="s">
        <v>245</v>
      </c>
      <c r="C2" s="203"/>
      <c r="D2" s="203"/>
      <c r="E2" s="203"/>
      <c r="F2" s="203"/>
      <c r="G2" s="203"/>
      <c r="H2" s="204"/>
      <c r="I2" s="205"/>
      <c r="J2" s="205"/>
      <c r="K2" s="205"/>
      <c r="L2" s="205"/>
      <c r="M2" s="205"/>
      <c r="N2" s="205"/>
      <c r="O2" s="205"/>
      <c r="P2" s="205"/>
    </row>
    <row r="3" spans="1:16" ht="15.75" x14ac:dyDescent="0.25">
      <c r="A3" s="202"/>
      <c r="B3" s="203" t="s">
        <v>246</v>
      </c>
      <c r="C3" s="203"/>
      <c r="D3" s="203"/>
      <c r="E3" s="203"/>
      <c r="F3" s="203"/>
      <c r="G3" s="203"/>
      <c r="H3" s="204"/>
      <c r="I3" s="205"/>
      <c r="J3" s="205"/>
      <c r="K3" s="205"/>
      <c r="L3" s="205"/>
      <c r="M3" s="205"/>
      <c r="N3" s="205"/>
      <c r="O3" s="205"/>
      <c r="P3" s="205"/>
    </row>
    <row r="4" spans="1:16" x14ac:dyDescent="0.2">
      <c r="A4" s="202"/>
      <c r="B4" s="207"/>
      <c r="C4" s="208"/>
      <c r="D4" s="208"/>
      <c r="E4" s="208"/>
      <c r="F4" s="208"/>
      <c r="G4" s="208"/>
      <c r="H4" s="209"/>
      <c r="I4" s="208"/>
      <c r="J4" s="208"/>
      <c r="K4" s="208"/>
      <c r="L4" s="208"/>
      <c r="M4" s="208"/>
      <c r="N4" s="208"/>
      <c r="O4" s="208"/>
      <c r="P4" s="208"/>
    </row>
    <row r="5" spans="1:16" x14ac:dyDescent="0.2">
      <c r="A5" s="202"/>
      <c r="B5" s="207"/>
      <c r="C5" s="208"/>
      <c r="D5" s="208"/>
      <c r="E5" s="208"/>
      <c r="F5" s="208"/>
      <c r="G5" s="208"/>
      <c r="H5" s="209"/>
      <c r="I5" s="208"/>
      <c r="J5" s="208"/>
      <c r="K5" s="208"/>
      <c r="L5" s="208"/>
      <c r="M5" s="208"/>
      <c r="N5" s="208"/>
      <c r="O5" s="208"/>
      <c r="P5" s="208"/>
    </row>
    <row r="6" spans="1:16" x14ac:dyDescent="0.2">
      <c r="A6" s="202"/>
      <c r="B6" s="207" t="s">
        <v>247</v>
      </c>
      <c r="C6" s="208"/>
      <c r="D6" s="208"/>
      <c r="E6" s="208"/>
      <c r="F6" s="208"/>
      <c r="G6" s="208"/>
      <c r="H6" s="209"/>
      <c r="I6" s="208"/>
      <c r="J6" s="208"/>
      <c r="K6" s="208"/>
      <c r="L6" s="208"/>
      <c r="M6" s="208"/>
      <c r="N6" s="208"/>
      <c r="O6" s="208"/>
      <c r="P6" s="208"/>
    </row>
    <row r="7" spans="1:16" x14ac:dyDescent="0.2">
      <c r="A7" s="202"/>
      <c r="B7" s="207" t="s">
        <v>248</v>
      </c>
      <c r="C7" s="208"/>
      <c r="D7" s="208"/>
      <c r="E7" s="208"/>
      <c r="F7" s="208"/>
      <c r="G7" s="208"/>
      <c r="H7" s="209"/>
      <c r="I7" s="208"/>
      <c r="J7" s="208"/>
      <c r="K7" s="208"/>
      <c r="L7" s="208"/>
      <c r="M7" s="208"/>
      <c r="N7" s="208"/>
      <c r="O7" s="208"/>
      <c r="P7" s="208"/>
    </row>
    <row r="8" spans="1:16" x14ac:dyDescent="0.2">
      <c r="A8" s="202"/>
      <c r="B8" s="207" t="s">
        <v>249</v>
      </c>
      <c r="C8" s="208"/>
      <c r="D8" s="208"/>
      <c r="E8" s="208"/>
      <c r="F8" s="208"/>
      <c r="G8" s="208"/>
      <c r="H8" s="209"/>
      <c r="I8" s="208"/>
      <c r="J8" s="208"/>
      <c r="K8" s="208"/>
      <c r="L8" s="208"/>
      <c r="M8" s="208"/>
      <c r="N8" s="208"/>
      <c r="O8" s="208"/>
      <c r="P8" s="208"/>
    </row>
    <row r="9" spans="1:16" x14ac:dyDescent="0.2">
      <c r="A9" s="202"/>
      <c r="B9" s="207" t="s">
        <v>250</v>
      </c>
      <c r="C9" s="208"/>
      <c r="D9" s="208"/>
      <c r="E9" s="208"/>
      <c r="F9" s="208"/>
      <c r="G9" s="208"/>
      <c r="H9" s="209"/>
      <c r="I9" s="208"/>
      <c r="J9" s="208"/>
      <c r="K9" s="208"/>
      <c r="L9" s="208"/>
      <c r="M9" s="208"/>
      <c r="N9" s="208"/>
      <c r="O9" s="208"/>
      <c r="P9" s="208"/>
    </row>
    <row r="10" spans="1:16" x14ac:dyDescent="0.2">
      <c r="A10" s="202"/>
      <c r="B10" s="207" t="s">
        <v>251</v>
      </c>
      <c r="C10" s="208"/>
      <c r="D10" s="208"/>
      <c r="E10" s="208"/>
      <c r="F10" s="208"/>
      <c r="G10" s="208"/>
      <c r="H10" s="209"/>
      <c r="I10" s="208"/>
      <c r="J10" s="208"/>
      <c r="K10" s="208"/>
      <c r="L10" s="208"/>
      <c r="M10" s="208"/>
      <c r="N10" s="208"/>
      <c r="O10" s="208"/>
      <c r="P10" s="208"/>
    </row>
    <row r="11" spans="1:16" x14ac:dyDescent="0.2">
      <c r="A11" s="202"/>
      <c r="B11" s="207" t="s">
        <v>252</v>
      </c>
      <c r="C11" s="208"/>
      <c r="D11" s="208"/>
      <c r="E11" s="208"/>
      <c r="F11" s="208"/>
      <c r="G11" s="208"/>
      <c r="H11" s="209"/>
      <c r="I11" s="208"/>
      <c r="J11" s="208"/>
      <c r="K11" s="208"/>
      <c r="L11" s="208"/>
      <c r="M11" s="208"/>
      <c r="N11" s="208"/>
      <c r="O11" s="208"/>
      <c r="P11" s="208"/>
    </row>
    <row r="12" spans="1:16" x14ac:dyDescent="0.2">
      <c r="A12" s="202"/>
      <c r="B12" s="207" t="s">
        <v>253</v>
      </c>
      <c r="C12" s="208"/>
      <c r="D12" s="208"/>
      <c r="E12" s="208"/>
      <c r="F12" s="208"/>
      <c r="G12" s="208"/>
      <c r="H12" s="209"/>
      <c r="I12" s="208"/>
      <c r="J12" s="208"/>
      <c r="K12" s="208"/>
      <c r="L12" s="208"/>
      <c r="M12" s="208"/>
      <c r="N12" s="208"/>
      <c r="O12" s="208"/>
      <c r="P12" s="208"/>
    </row>
    <row r="13" spans="1:16" x14ac:dyDescent="0.2">
      <c r="A13" s="202"/>
      <c r="B13" s="207"/>
      <c r="C13" s="208"/>
      <c r="D13" s="208"/>
      <c r="E13" s="208"/>
      <c r="F13" s="208"/>
      <c r="G13" s="208"/>
      <c r="H13" s="209"/>
      <c r="I13" s="208"/>
      <c r="J13" s="208"/>
      <c r="K13" s="208"/>
      <c r="L13" s="208"/>
      <c r="M13" s="208"/>
      <c r="N13" s="208"/>
      <c r="O13" s="208"/>
      <c r="P13" s="208"/>
    </row>
    <row r="14" spans="1:16" ht="13.5" thickBot="1" x14ac:dyDescent="0.25">
      <c r="A14" s="202"/>
      <c r="B14" s="208"/>
      <c r="C14" s="208"/>
      <c r="D14" s="208"/>
      <c r="E14" s="208"/>
      <c r="F14" s="208"/>
      <c r="G14" s="208"/>
      <c r="H14" s="209"/>
      <c r="I14" s="208"/>
      <c r="J14" s="208"/>
      <c r="K14" s="208"/>
      <c r="L14" s="208"/>
      <c r="M14" s="208"/>
      <c r="N14" s="208"/>
      <c r="O14" s="208"/>
      <c r="P14" s="210" t="s">
        <v>79</v>
      </c>
    </row>
    <row r="15" spans="1:16" ht="15.75" thickBot="1" x14ac:dyDescent="0.3">
      <c r="A15" s="202"/>
      <c r="B15" s="211" t="s">
        <v>254</v>
      </c>
      <c r="C15" s="212" t="s">
        <v>255</v>
      </c>
      <c r="D15" s="212" t="s">
        <v>256</v>
      </c>
      <c r="E15" s="212" t="s">
        <v>257</v>
      </c>
      <c r="F15" s="212" t="s">
        <v>258</v>
      </c>
      <c r="G15" s="212" t="s">
        <v>259</v>
      </c>
      <c r="H15" s="212" t="s">
        <v>260</v>
      </c>
      <c r="I15" s="212" t="s">
        <v>261</v>
      </c>
      <c r="J15" s="212" t="s">
        <v>262</v>
      </c>
      <c r="K15" s="212" t="s">
        <v>263</v>
      </c>
      <c r="L15" s="212" t="s">
        <v>264</v>
      </c>
      <c r="M15" s="212" t="s">
        <v>265</v>
      </c>
      <c r="N15" s="212" t="s">
        <v>266</v>
      </c>
      <c r="O15" s="212"/>
      <c r="P15" s="212" t="s">
        <v>267</v>
      </c>
    </row>
    <row r="16" spans="1:16" x14ac:dyDescent="0.2">
      <c r="A16" s="202"/>
      <c r="B16" s="213" t="s">
        <v>268</v>
      </c>
      <c r="C16" s="214">
        <v>0</v>
      </c>
      <c r="D16" s="214">
        <v>0</v>
      </c>
      <c r="E16" s="214">
        <v>0</v>
      </c>
      <c r="F16" s="214">
        <v>0</v>
      </c>
      <c r="G16" s="214">
        <v>0</v>
      </c>
      <c r="H16" s="214">
        <v>0</v>
      </c>
      <c r="I16" s="214">
        <v>0</v>
      </c>
      <c r="J16" s="214">
        <v>0</v>
      </c>
      <c r="K16" s="214">
        <v>0</v>
      </c>
      <c r="L16" s="214">
        <v>0</v>
      </c>
      <c r="M16" s="214">
        <v>0</v>
      </c>
      <c r="N16" s="214">
        <v>0</v>
      </c>
      <c r="O16" s="214">
        <v>0</v>
      </c>
      <c r="P16" s="214">
        <v>0</v>
      </c>
    </row>
    <row r="17" spans="1:16" x14ac:dyDescent="0.2">
      <c r="A17" s="202"/>
      <c r="B17" s="215" t="s">
        <v>269</v>
      </c>
      <c r="C17" s="216">
        <v>369225</v>
      </c>
      <c r="D17" s="216">
        <v>1477833</v>
      </c>
      <c r="E17" s="216">
        <v>5122377</v>
      </c>
      <c r="F17" s="216">
        <v>1971277</v>
      </c>
      <c r="G17" s="216">
        <v>238404</v>
      </c>
      <c r="H17" s="216">
        <v>206129</v>
      </c>
      <c r="I17" s="216">
        <v>8290</v>
      </c>
      <c r="J17" s="216">
        <v>87710</v>
      </c>
      <c r="K17" s="216">
        <v>2987</v>
      </c>
      <c r="L17" s="216">
        <v>2181462</v>
      </c>
      <c r="M17" s="216">
        <v>209116</v>
      </c>
      <c r="N17" s="216">
        <v>9484232</v>
      </c>
      <c r="O17" s="216">
        <v>0</v>
      </c>
      <c r="P17" s="216">
        <v>9484232</v>
      </c>
    </row>
    <row r="18" spans="1:16" x14ac:dyDescent="0.2">
      <c r="A18" s="202"/>
      <c r="B18" s="217" t="s">
        <v>270</v>
      </c>
      <c r="C18" s="216">
        <v>182270</v>
      </c>
      <c r="D18" s="216">
        <v>764164</v>
      </c>
      <c r="E18" s="216">
        <v>2566320</v>
      </c>
      <c r="F18" s="216">
        <v>985189</v>
      </c>
      <c r="G18" s="216">
        <v>130860</v>
      </c>
      <c r="H18" s="216">
        <v>166700</v>
      </c>
      <c r="I18" s="216">
        <v>4390</v>
      </c>
      <c r="J18" s="216">
        <v>52310</v>
      </c>
      <c r="K18" s="216">
        <v>1500</v>
      </c>
      <c r="L18" s="216">
        <v>1133994</v>
      </c>
      <c r="M18" s="216">
        <v>168200</v>
      </c>
      <c r="N18" s="216">
        <v>4853703</v>
      </c>
      <c r="O18" s="216">
        <v>0</v>
      </c>
      <c r="P18" s="216">
        <v>4853703</v>
      </c>
    </row>
    <row r="19" spans="1:16" x14ac:dyDescent="0.2">
      <c r="A19" s="202"/>
      <c r="B19" s="217" t="s">
        <v>271</v>
      </c>
      <c r="C19" s="216">
        <v>152594.1</v>
      </c>
      <c r="D19" s="216">
        <v>688086.07</v>
      </c>
      <c r="E19" s="216">
        <v>2288701.4</v>
      </c>
      <c r="F19" s="216">
        <v>866277.59</v>
      </c>
      <c r="G19" s="216">
        <v>130301.17</v>
      </c>
      <c r="H19" s="216">
        <v>95177.34</v>
      </c>
      <c r="I19" s="216">
        <v>12311.39</v>
      </c>
      <c r="J19" s="216">
        <v>63367.61</v>
      </c>
      <c r="K19" s="216">
        <v>1274</v>
      </c>
      <c r="L19" s="216">
        <v>1046660.34</v>
      </c>
      <c r="M19" s="216">
        <v>96451.34</v>
      </c>
      <c r="N19" s="216">
        <v>4298090.67</v>
      </c>
      <c r="O19" s="216">
        <v>0</v>
      </c>
      <c r="P19" s="218">
        <v>4298090.67</v>
      </c>
    </row>
    <row r="20" spans="1:16" x14ac:dyDescent="0.2">
      <c r="A20" s="202"/>
      <c r="B20" s="217" t="s">
        <v>272</v>
      </c>
      <c r="C20" s="214">
        <v>41.328200000000002</v>
      </c>
      <c r="D20" s="214">
        <v>46.560499999999998</v>
      </c>
      <c r="E20" s="214">
        <v>44.680500000000002</v>
      </c>
      <c r="F20" s="214">
        <v>43.945</v>
      </c>
      <c r="G20" s="214">
        <v>54.6556</v>
      </c>
      <c r="H20" s="214">
        <v>46.173699999999997</v>
      </c>
      <c r="I20" s="214">
        <v>148.50890000000001</v>
      </c>
      <c r="J20" s="214">
        <v>72.246700000000004</v>
      </c>
      <c r="K20" s="214">
        <v>42.651499999999999</v>
      </c>
      <c r="L20" s="214">
        <v>47.979799999999997</v>
      </c>
      <c r="M20" s="214">
        <v>46.123399999999997</v>
      </c>
      <c r="N20" s="214">
        <v>45.318300000000001</v>
      </c>
      <c r="O20" s="214">
        <v>0</v>
      </c>
      <c r="P20" s="214">
        <v>45.318300000000001</v>
      </c>
    </row>
    <row r="21" spans="1:16" x14ac:dyDescent="0.2">
      <c r="A21" s="202"/>
      <c r="B21" s="219" t="s">
        <v>273</v>
      </c>
      <c r="C21" s="214">
        <v>83.718699999999998</v>
      </c>
      <c r="D21" s="214">
        <v>90.044300000000007</v>
      </c>
      <c r="E21" s="214">
        <v>89.182199999999995</v>
      </c>
      <c r="F21" s="214">
        <v>87.930099999999996</v>
      </c>
      <c r="G21" s="214">
        <v>99.572999999999993</v>
      </c>
      <c r="H21" s="214">
        <v>57.094999999999999</v>
      </c>
      <c r="I21" s="214">
        <v>280.44170000000003</v>
      </c>
      <c r="J21" s="214">
        <v>121.1386</v>
      </c>
      <c r="K21" s="214">
        <v>84.933300000000003</v>
      </c>
      <c r="L21" s="214">
        <v>92.298599999999993</v>
      </c>
      <c r="M21" s="214">
        <v>57.343200000000003</v>
      </c>
      <c r="N21" s="214">
        <v>88.552800000000005</v>
      </c>
      <c r="O21" s="214">
        <v>0</v>
      </c>
      <c r="P21" s="214">
        <v>88.552800000000005</v>
      </c>
    </row>
    <row r="22" spans="1:16" x14ac:dyDescent="0.2">
      <c r="A22" s="202"/>
      <c r="B22" s="213" t="s">
        <v>274</v>
      </c>
      <c r="C22" s="220">
        <v>0</v>
      </c>
      <c r="D22" s="220">
        <v>0</v>
      </c>
      <c r="E22" s="220">
        <v>0</v>
      </c>
      <c r="F22" s="220">
        <v>0</v>
      </c>
      <c r="G22" s="220">
        <v>0</v>
      </c>
      <c r="H22" s="220">
        <v>0</v>
      </c>
      <c r="I22" s="220">
        <v>0</v>
      </c>
      <c r="J22" s="220">
        <v>0</v>
      </c>
      <c r="K22" s="220">
        <v>0</v>
      </c>
      <c r="L22" s="220">
        <v>0</v>
      </c>
      <c r="M22" s="220">
        <v>0</v>
      </c>
      <c r="N22" s="220">
        <v>0</v>
      </c>
      <c r="O22" s="220">
        <v>0</v>
      </c>
      <c r="P22" s="220">
        <v>0</v>
      </c>
    </row>
    <row r="23" spans="1:16" x14ac:dyDescent="0.2">
      <c r="A23" s="202"/>
      <c r="B23" s="215" t="s">
        <v>269</v>
      </c>
      <c r="C23" s="216">
        <v>134473</v>
      </c>
      <c r="D23" s="216">
        <v>293092</v>
      </c>
      <c r="E23" s="216">
        <v>1551190</v>
      </c>
      <c r="F23" s="216">
        <v>597785</v>
      </c>
      <c r="G23" s="216">
        <v>83293</v>
      </c>
      <c r="H23" s="216">
        <v>64607</v>
      </c>
      <c r="I23" s="216">
        <v>5590</v>
      </c>
      <c r="J23" s="216">
        <v>75794</v>
      </c>
      <c r="K23" s="216">
        <v>1109</v>
      </c>
      <c r="L23" s="216">
        <v>592242</v>
      </c>
      <c r="M23" s="216">
        <v>65716</v>
      </c>
      <c r="N23" s="216">
        <v>2806933</v>
      </c>
      <c r="O23" s="216">
        <v>0</v>
      </c>
      <c r="P23" s="216">
        <v>2806933</v>
      </c>
    </row>
    <row r="24" spans="1:16" x14ac:dyDescent="0.2">
      <c r="A24" s="202"/>
      <c r="B24" s="217" t="s">
        <v>270</v>
      </c>
      <c r="C24" s="216">
        <v>65326</v>
      </c>
      <c r="D24" s="216">
        <v>133329</v>
      </c>
      <c r="E24" s="216">
        <v>768755</v>
      </c>
      <c r="F24" s="216">
        <v>298342</v>
      </c>
      <c r="G24" s="216">
        <v>39492</v>
      </c>
      <c r="H24" s="216">
        <v>60108</v>
      </c>
      <c r="I24" s="216">
        <v>5587</v>
      </c>
      <c r="J24" s="216">
        <v>41730</v>
      </c>
      <c r="K24" s="216">
        <v>552</v>
      </c>
      <c r="L24" s="216">
        <v>285464</v>
      </c>
      <c r="M24" s="216">
        <v>60660</v>
      </c>
      <c r="N24" s="216">
        <v>1413221</v>
      </c>
      <c r="O24" s="216">
        <v>0</v>
      </c>
      <c r="P24" s="216">
        <v>1413221</v>
      </c>
    </row>
    <row r="25" spans="1:16" x14ac:dyDescent="0.2">
      <c r="A25" s="202"/>
      <c r="B25" s="217" t="s">
        <v>271</v>
      </c>
      <c r="C25" s="216">
        <v>51148.51</v>
      </c>
      <c r="D25" s="216">
        <v>98979.64</v>
      </c>
      <c r="E25" s="216">
        <v>735116.78</v>
      </c>
      <c r="F25" s="216">
        <v>279472.21000000002</v>
      </c>
      <c r="G25" s="216">
        <v>41102.29</v>
      </c>
      <c r="H25" s="216">
        <v>38503.31</v>
      </c>
      <c r="I25" s="216">
        <v>5403.19</v>
      </c>
      <c r="J25" s="216">
        <v>47725.86</v>
      </c>
      <c r="K25" s="216">
        <v>431.2</v>
      </c>
      <c r="L25" s="216">
        <v>244359.49</v>
      </c>
      <c r="M25" s="216">
        <v>38934.51</v>
      </c>
      <c r="N25" s="216">
        <v>1297882.99</v>
      </c>
      <c r="O25" s="216">
        <v>0</v>
      </c>
      <c r="P25" s="218">
        <v>1297882.99</v>
      </c>
    </row>
    <row r="26" spans="1:16" x14ac:dyDescent="0.2">
      <c r="A26" s="202"/>
      <c r="B26" s="217" t="s">
        <v>272</v>
      </c>
      <c r="C26" s="214">
        <v>38.036299999999997</v>
      </c>
      <c r="D26" s="214">
        <v>33.770800000000001</v>
      </c>
      <c r="E26" s="214">
        <v>47.390500000000003</v>
      </c>
      <c r="F26" s="214">
        <v>46.751300000000001</v>
      </c>
      <c r="G26" s="214">
        <v>49.346600000000002</v>
      </c>
      <c r="H26" s="214">
        <v>59.596200000000003</v>
      </c>
      <c r="I26" s="214">
        <v>96.658100000000005</v>
      </c>
      <c r="J26" s="214">
        <v>62.9679</v>
      </c>
      <c r="K26" s="214">
        <v>38.881900000000002</v>
      </c>
      <c r="L26" s="214">
        <v>41.260100000000001</v>
      </c>
      <c r="M26" s="214">
        <v>59.246600000000001</v>
      </c>
      <c r="N26" s="214">
        <v>46.238500000000002</v>
      </c>
      <c r="O26" s="214">
        <v>0</v>
      </c>
      <c r="P26" s="214">
        <v>46.238500000000002</v>
      </c>
    </row>
    <row r="27" spans="1:16" x14ac:dyDescent="0.2">
      <c r="A27" s="202"/>
      <c r="B27" s="219" t="s">
        <v>273</v>
      </c>
      <c r="C27" s="214">
        <v>78.297300000000007</v>
      </c>
      <c r="D27" s="214">
        <v>74.237099999999998</v>
      </c>
      <c r="E27" s="214">
        <v>95.624300000000005</v>
      </c>
      <c r="F27" s="214">
        <v>93.6751</v>
      </c>
      <c r="G27" s="214">
        <v>104.0775</v>
      </c>
      <c r="H27" s="214">
        <v>64.056899999999999</v>
      </c>
      <c r="I27" s="214">
        <v>96.71</v>
      </c>
      <c r="J27" s="214">
        <v>114.3682</v>
      </c>
      <c r="K27" s="214">
        <v>78.115899999999996</v>
      </c>
      <c r="L27" s="214">
        <v>85.600800000000007</v>
      </c>
      <c r="M27" s="214">
        <v>64.184799999999996</v>
      </c>
      <c r="N27" s="214">
        <v>91.8386</v>
      </c>
      <c r="O27" s="214">
        <v>0</v>
      </c>
      <c r="P27" s="214">
        <v>91.8386</v>
      </c>
    </row>
    <row r="28" spans="1:16" x14ac:dyDescent="0.2">
      <c r="A28" s="202"/>
      <c r="B28" s="213" t="s">
        <v>275</v>
      </c>
      <c r="C28" s="220">
        <v>0</v>
      </c>
      <c r="D28" s="220">
        <v>0</v>
      </c>
      <c r="E28" s="220">
        <v>0</v>
      </c>
      <c r="F28" s="220">
        <v>0</v>
      </c>
      <c r="G28" s="220">
        <v>0</v>
      </c>
      <c r="H28" s="220">
        <v>0</v>
      </c>
      <c r="I28" s="220">
        <v>0</v>
      </c>
      <c r="J28" s="220">
        <v>0</v>
      </c>
      <c r="K28" s="220">
        <v>0</v>
      </c>
      <c r="L28" s="220">
        <v>0</v>
      </c>
      <c r="M28" s="220">
        <v>0</v>
      </c>
      <c r="N28" s="220">
        <v>0</v>
      </c>
      <c r="O28" s="220">
        <v>0</v>
      </c>
      <c r="P28" s="220">
        <v>0</v>
      </c>
    </row>
    <row r="29" spans="1:16" x14ac:dyDescent="0.2">
      <c r="A29" s="202"/>
      <c r="B29" s="215" t="s">
        <v>269</v>
      </c>
      <c r="C29" s="216">
        <v>101344</v>
      </c>
      <c r="D29" s="216">
        <v>148776</v>
      </c>
      <c r="E29" s="216">
        <v>685176</v>
      </c>
      <c r="F29" s="216">
        <v>264467</v>
      </c>
      <c r="G29" s="216">
        <v>42394</v>
      </c>
      <c r="H29" s="216">
        <v>30202</v>
      </c>
      <c r="I29" s="216">
        <v>6019</v>
      </c>
      <c r="J29" s="216">
        <v>32000</v>
      </c>
      <c r="K29" s="216">
        <v>678</v>
      </c>
      <c r="L29" s="216">
        <v>330533</v>
      </c>
      <c r="M29" s="216">
        <v>30880</v>
      </c>
      <c r="N29" s="216">
        <v>1311056</v>
      </c>
      <c r="O29" s="216">
        <v>0</v>
      </c>
      <c r="P29" s="216">
        <v>1311056</v>
      </c>
    </row>
    <row r="30" spans="1:16" x14ac:dyDescent="0.2">
      <c r="A30" s="202"/>
      <c r="B30" s="217" t="s">
        <v>270</v>
      </c>
      <c r="C30" s="216">
        <v>48453</v>
      </c>
      <c r="D30" s="216">
        <v>72774</v>
      </c>
      <c r="E30" s="216">
        <v>343503</v>
      </c>
      <c r="F30" s="216">
        <v>132222</v>
      </c>
      <c r="G30" s="216">
        <v>21060</v>
      </c>
      <c r="H30" s="216">
        <v>27750</v>
      </c>
      <c r="I30" s="216">
        <v>3059</v>
      </c>
      <c r="J30" s="216">
        <v>15800</v>
      </c>
      <c r="K30" s="216">
        <v>335</v>
      </c>
      <c r="L30" s="216">
        <v>161146</v>
      </c>
      <c r="M30" s="216">
        <v>28085</v>
      </c>
      <c r="N30" s="216">
        <v>664956</v>
      </c>
      <c r="O30" s="216">
        <v>0</v>
      </c>
      <c r="P30" s="216">
        <v>664956</v>
      </c>
    </row>
    <row r="31" spans="1:16" x14ac:dyDescent="0.2">
      <c r="A31" s="202"/>
      <c r="B31" s="217" t="s">
        <v>271</v>
      </c>
      <c r="C31" s="216">
        <v>39570.629999999997</v>
      </c>
      <c r="D31" s="216">
        <v>54874.55</v>
      </c>
      <c r="E31" s="216">
        <v>320647.08</v>
      </c>
      <c r="F31" s="216">
        <v>125499.47</v>
      </c>
      <c r="G31" s="216">
        <v>19411.34</v>
      </c>
      <c r="H31" s="216">
        <v>34164.28</v>
      </c>
      <c r="I31" s="216">
        <v>2367.9</v>
      </c>
      <c r="J31" s="216">
        <v>17536.03</v>
      </c>
      <c r="K31" s="216">
        <v>312.08</v>
      </c>
      <c r="L31" s="216">
        <v>133760.45000000001</v>
      </c>
      <c r="M31" s="216">
        <v>34476.36</v>
      </c>
      <c r="N31" s="216">
        <v>614383.35999999999</v>
      </c>
      <c r="O31" s="216">
        <v>0</v>
      </c>
      <c r="P31" s="218">
        <v>614383.35999999999</v>
      </c>
    </row>
    <row r="32" spans="1:16" x14ac:dyDescent="0.2">
      <c r="A32" s="202"/>
      <c r="B32" s="217" t="s">
        <v>272</v>
      </c>
      <c r="C32" s="214">
        <v>39.045900000000003</v>
      </c>
      <c r="D32" s="214">
        <v>36.884</v>
      </c>
      <c r="E32" s="214">
        <v>46.797800000000002</v>
      </c>
      <c r="F32" s="214">
        <v>47.453699999999998</v>
      </c>
      <c r="G32" s="214">
        <v>45.7879</v>
      </c>
      <c r="H32" s="214">
        <v>113.1193</v>
      </c>
      <c r="I32" s="214">
        <v>39.340400000000002</v>
      </c>
      <c r="J32" s="214">
        <v>54.8001</v>
      </c>
      <c r="K32" s="214">
        <v>46.029499999999999</v>
      </c>
      <c r="L32" s="214">
        <v>40.4681</v>
      </c>
      <c r="M32" s="214">
        <v>111.64619999999999</v>
      </c>
      <c r="N32" s="214">
        <v>46.861699999999999</v>
      </c>
      <c r="O32" s="214">
        <v>0</v>
      </c>
      <c r="P32" s="214">
        <v>46.861699999999999</v>
      </c>
    </row>
    <row r="33" spans="1:16" x14ac:dyDescent="0.2">
      <c r="A33" s="202"/>
      <c r="B33" s="219" t="s">
        <v>273</v>
      </c>
      <c r="C33" s="214">
        <v>81.668099999999995</v>
      </c>
      <c r="D33" s="214">
        <v>75.4041</v>
      </c>
      <c r="E33" s="214">
        <v>93.346199999999996</v>
      </c>
      <c r="F33" s="214">
        <v>94.915700000000001</v>
      </c>
      <c r="G33" s="214">
        <v>92.171599999999998</v>
      </c>
      <c r="H33" s="214">
        <v>123.11450000000001</v>
      </c>
      <c r="I33" s="214">
        <v>77.407600000000002</v>
      </c>
      <c r="J33" s="214">
        <v>110.9875</v>
      </c>
      <c r="K33" s="214">
        <v>93.158199999999994</v>
      </c>
      <c r="L33" s="214">
        <v>83.005799999999994</v>
      </c>
      <c r="M33" s="214">
        <v>122.7572</v>
      </c>
      <c r="N33" s="214">
        <v>92.394599999999997</v>
      </c>
      <c r="O33" s="214">
        <v>0</v>
      </c>
      <c r="P33" s="214">
        <v>92.394599999999997</v>
      </c>
    </row>
    <row r="34" spans="1:16" x14ac:dyDescent="0.2">
      <c r="A34" s="202"/>
      <c r="B34" s="213" t="s">
        <v>276</v>
      </c>
      <c r="C34" s="220">
        <v>0</v>
      </c>
      <c r="D34" s="220">
        <v>0</v>
      </c>
      <c r="E34" s="220">
        <v>0</v>
      </c>
      <c r="F34" s="220">
        <v>0</v>
      </c>
      <c r="G34" s="220">
        <v>0</v>
      </c>
      <c r="H34" s="220">
        <v>0</v>
      </c>
      <c r="I34" s="220">
        <v>0</v>
      </c>
      <c r="J34" s="220">
        <v>0</v>
      </c>
      <c r="K34" s="220">
        <v>0</v>
      </c>
      <c r="L34" s="220">
        <v>0</v>
      </c>
      <c r="M34" s="220">
        <v>0</v>
      </c>
      <c r="N34" s="220">
        <v>0</v>
      </c>
      <c r="O34" s="220">
        <v>0</v>
      </c>
      <c r="P34" s="220">
        <v>0</v>
      </c>
    </row>
    <row r="35" spans="1:16" x14ac:dyDescent="0.2">
      <c r="A35" s="202"/>
      <c r="B35" s="215" t="s">
        <v>269</v>
      </c>
      <c r="C35" s="216">
        <v>76658</v>
      </c>
      <c r="D35" s="216">
        <v>247725</v>
      </c>
      <c r="E35" s="216">
        <v>806080</v>
      </c>
      <c r="F35" s="216">
        <v>314071</v>
      </c>
      <c r="G35" s="216">
        <v>48035</v>
      </c>
      <c r="H35" s="216">
        <v>41649</v>
      </c>
      <c r="I35" s="216">
        <v>4746</v>
      </c>
      <c r="J35" s="216">
        <v>33040</v>
      </c>
      <c r="K35" s="216">
        <v>100</v>
      </c>
      <c r="L35" s="216">
        <v>410204</v>
      </c>
      <c r="M35" s="216">
        <v>41749</v>
      </c>
      <c r="N35" s="216">
        <v>1572104</v>
      </c>
      <c r="O35" s="216">
        <v>0</v>
      </c>
      <c r="P35" s="216">
        <v>1572104</v>
      </c>
    </row>
    <row r="36" spans="1:16" x14ac:dyDescent="0.2">
      <c r="A36" s="202"/>
      <c r="B36" s="217" t="s">
        <v>270</v>
      </c>
      <c r="C36" s="216">
        <v>42470</v>
      </c>
      <c r="D36" s="216">
        <v>124390</v>
      </c>
      <c r="E36" s="216">
        <v>404221</v>
      </c>
      <c r="F36" s="216">
        <v>157008</v>
      </c>
      <c r="G36" s="216">
        <v>23910</v>
      </c>
      <c r="H36" s="216">
        <v>29296</v>
      </c>
      <c r="I36" s="216">
        <v>2476</v>
      </c>
      <c r="J36" s="216">
        <v>16336</v>
      </c>
      <c r="K36" s="216">
        <v>50</v>
      </c>
      <c r="L36" s="216">
        <v>209582</v>
      </c>
      <c r="M36" s="216">
        <v>29346</v>
      </c>
      <c r="N36" s="216">
        <v>800157</v>
      </c>
      <c r="O36" s="216">
        <v>0</v>
      </c>
      <c r="P36" s="216">
        <v>800157</v>
      </c>
    </row>
    <row r="37" spans="1:16" x14ac:dyDescent="0.2">
      <c r="A37" s="202"/>
      <c r="B37" s="217" t="s">
        <v>271</v>
      </c>
      <c r="C37" s="216">
        <v>32971.919999999998</v>
      </c>
      <c r="D37" s="216">
        <v>109286.52</v>
      </c>
      <c r="E37" s="216">
        <v>379952.74</v>
      </c>
      <c r="F37" s="216">
        <v>147641.62</v>
      </c>
      <c r="G37" s="216">
        <v>23888.39</v>
      </c>
      <c r="H37" s="216">
        <v>21408.68</v>
      </c>
      <c r="I37" s="216">
        <v>1960.63</v>
      </c>
      <c r="J37" s="216">
        <v>27026.25</v>
      </c>
      <c r="K37" s="216">
        <v>0</v>
      </c>
      <c r="L37" s="216">
        <v>195133.71</v>
      </c>
      <c r="M37" s="216">
        <v>21408.68</v>
      </c>
      <c r="N37" s="216">
        <v>744136.75</v>
      </c>
      <c r="O37" s="216">
        <v>0</v>
      </c>
      <c r="P37" s="218">
        <v>744136.75</v>
      </c>
    </row>
    <row r="38" spans="1:16" x14ac:dyDescent="0.2">
      <c r="A38" s="202"/>
      <c r="B38" s="217" t="s">
        <v>272</v>
      </c>
      <c r="C38" s="214">
        <v>43.011699999999998</v>
      </c>
      <c r="D38" s="214">
        <v>44.116100000000003</v>
      </c>
      <c r="E38" s="214">
        <v>47.135899999999999</v>
      </c>
      <c r="F38" s="214">
        <v>47.009</v>
      </c>
      <c r="G38" s="214">
        <v>49.731200000000001</v>
      </c>
      <c r="H38" s="214">
        <v>51.4026</v>
      </c>
      <c r="I38" s="214">
        <v>41.311199999999999</v>
      </c>
      <c r="J38" s="214">
        <v>81.798599999999993</v>
      </c>
      <c r="K38" s="214">
        <v>0</v>
      </c>
      <c r="L38" s="214">
        <v>47.569899999999997</v>
      </c>
      <c r="M38" s="214">
        <v>51.279499999999999</v>
      </c>
      <c r="N38" s="214">
        <v>47.333799999999997</v>
      </c>
      <c r="O38" s="214">
        <v>0</v>
      </c>
      <c r="P38" s="214">
        <v>47.333799999999997</v>
      </c>
    </row>
    <row r="39" spans="1:16" x14ac:dyDescent="0.2">
      <c r="A39" s="202"/>
      <c r="B39" s="219" t="s">
        <v>273</v>
      </c>
      <c r="C39" s="214">
        <v>77.635800000000003</v>
      </c>
      <c r="D39" s="214">
        <v>87.858000000000004</v>
      </c>
      <c r="E39" s="214">
        <v>93.996300000000005</v>
      </c>
      <c r="F39" s="214">
        <v>94.034499999999994</v>
      </c>
      <c r="G39" s="214">
        <v>99.909599999999998</v>
      </c>
      <c r="H39" s="214">
        <v>73.077100000000002</v>
      </c>
      <c r="I39" s="214">
        <v>79.185400000000001</v>
      </c>
      <c r="J39" s="214">
        <v>165.43979999999999</v>
      </c>
      <c r="K39" s="214">
        <v>0</v>
      </c>
      <c r="L39" s="214">
        <v>93.106099999999998</v>
      </c>
      <c r="M39" s="214">
        <v>72.952600000000004</v>
      </c>
      <c r="N39" s="214">
        <v>92.998800000000003</v>
      </c>
      <c r="O39" s="214">
        <v>0</v>
      </c>
      <c r="P39" s="214">
        <v>92.998800000000003</v>
      </c>
    </row>
    <row r="40" spans="1:16" x14ac:dyDescent="0.2">
      <c r="A40" s="202"/>
      <c r="B40" s="213" t="s">
        <v>277</v>
      </c>
      <c r="C40" s="220">
        <v>0</v>
      </c>
      <c r="D40" s="220">
        <v>0</v>
      </c>
      <c r="E40" s="220">
        <v>0</v>
      </c>
      <c r="F40" s="220">
        <v>0</v>
      </c>
      <c r="G40" s="220">
        <v>0</v>
      </c>
      <c r="H40" s="220">
        <v>0</v>
      </c>
      <c r="I40" s="220">
        <v>0</v>
      </c>
      <c r="J40" s="220">
        <v>0</v>
      </c>
      <c r="K40" s="220">
        <v>0</v>
      </c>
      <c r="L40" s="220">
        <v>0</v>
      </c>
      <c r="M40" s="220">
        <v>0</v>
      </c>
      <c r="N40" s="220">
        <v>0</v>
      </c>
      <c r="O40" s="220">
        <v>0</v>
      </c>
      <c r="P40" s="220">
        <v>0</v>
      </c>
    </row>
    <row r="41" spans="1:16" x14ac:dyDescent="0.2">
      <c r="A41" s="202"/>
      <c r="B41" s="215" t="s">
        <v>269</v>
      </c>
      <c r="C41" s="216">
        <v>57853</v>
      </c>
      <c r="D41" s="216">
        <v>279439</v>
      </c>
      <c r="E41" s="216">
        <v>882276</v>
      </c>
      <c r="F41" s="216">
        <v>342639</v>
      </c>
      <c r="G41" s="216">
        <v>48280</v>
      </c>
      <c r="H41" s="216">
        <v>44898</v>
      </c>
      <c r="I41" s="216">
        <v>775</v>
      </c>
      <c r="J41" s="216">
        <v>49500</v>
      </c>
      <c r="K41" s="216">
        <v>0</v>
      </c>
      <c r="L41" s="216">
        <v>435847</v>
      </c>
      <c r="M41" s="216">
        <v>44898</v>
      </c>
      <c r="N41" s="216">
        <v>1705660</v>
      </c>
      <c r="O41" s="216">
        <v>0</v>
      </c>
      <c r="P41" s="216">
        <v>1705660</v>
      </c>
    </row>
    <row r="42" spans="1:16" x14ac:dyDescent="0.2">
      <c r="A42" s="202"/>
      <c r="B42" s="217" t="s">
        <v>270</v>
      </c>
      <c r="C42" s="216">
        <v>25477</v>
      </c>
      <c r="D42" s="216">
        <v>140666</v>
      </c>
      <c r="E42" s="216">
        <v>437064</v>
      </c>
      <c r="F42" s="216">
        <v>157154</v>
      </c>
      <c r="G42" s="216">
        <v>24138</v>
      </c>
      <c r="H42" s="216">
        <v>39307</v>
      </c>
      <c r="I42" s="216">
        <v>635</v>
      </c>
      <c r="J42" s="216">
        <v>25100</v>
      </c>
      <c r="K42" s="216">
        <v>0</v>
      </c>
      <c r="L42" s="216">
        <v>216016</v>
      </c>
      <c r="M42" s="216">
        <v>39307</v>
      </c>
      <c r="N42" s="216">
        <v>849541</v>
      </c>
      <c r="O42" s="216">
        <v>0</v>
      </c>
      <c r="P42" s="216">
        <v>849541</v>
      </c>
    </row>
    <row r="43" spans="1:16" x14ac:dyDescent="0.2">
      <c r="A43" s="202"/>
      <c r="B43" s="217" t="s">
        <v>271</v>
      </c>
      <c r="C43" s="216">
        <v>15515.38</v>
      </c>
      <c r="D43" s="216">
        <v>123004.98</v>
      </c>
      <c r="E43" s="216">
        <v>403323.34</v>
      </c>
      <c r="F43" s="216">
        <v>155434.84</v>
      </c>
      <c r="G43" s="216">
        <v>24078.97</v>
      </c>
      <c r="H43" s="216">
        <v>29565.69</v>
      </c>
      <c r="I43" s="216">
        <v>841.47</v>
      </c>
      <c r="J43" s="216">
        <v>30917.55</v>
      </c>
      <c r="K43" s="216">
        <v>0</v>
      </c>
      <c r="L43" s="216">
        <v>194358.35</v>
      </c>
      <c r="M43" s="216">
        <v>29565.69</v>
      </c>
      <c r="N43" s="216">
        <v>782682.22</v>
      </c>
      <c r="O43" s="216">
        <v>0</v>
      </c>
      <c r="P43" s="218">
        <v>782682.22</v>
      </c>
    </row>
    <row r="44" spans="1:16" x14ac:dyDescent="0.2">
      <c r="A44" s="202"/>
      <c r="B44" s="217" t="s">
        <v>272</v>
      </c>
      <c r="C44" s="214">
        <v>26.8186</v>
      </c>
      <c r="D44" s="214">
        <v>44.018500000000003</v>
      </c>
      <c r="E44" s="214">
        <v>45.713999999999999</v>
      </c>
      <c r="F44" s="214">
        <v>45.363999999999997</v>
      </c>
      <c r="G44" s="214">
        <v>49.873600000000003</v>
      </c>
      <c r="H44" s="214">
        <v>65.850800000000007</v>
      </c>
      <c r="I44" s="214">
        <v>108.57680000000001</v>
      </c>
      <c r="J44" s="214">
        <v>62.459699999999998</v>
      </c>
      <c r="K44" s="214">
        <v>0</v>
      </c>
      <c r="L44" s="214">
        <v>44.593299999999999</v>
      </c>
      <c r="M44" s="214">
        <v>65.850800000000007</v>
      </c>
      <c r="N44" s="214">
        <v>45.8874</v>
      </c>
      <c r="O44" s="214">
        <v>0</v>
      </c>
      <c r="P44" s="214">
        <v>45.8874</v>
      </c>
    </row>
    <row r="45" spans="1:16" x14ac:dyDescent="0.2">
      <c r="A45" s="202"/>
      <c r="B45" s="219" t="s">
        <v>273</v>
      </c>
      <c r="C45" s="214">
        <v>60.8996</v>
      </c>
      <c r="D45" s="214">
        <v>87.444699999999997</v>
      </c>
      <c r="E45" s="214">
        <v>92.280199999999994</v>
      </c>
      <c r="F45" s="214">
        <v>98.906099999999995</v>
      </c>
      <c r="G45" s="214">
        <v>99.755399999999995</v>
      </c>
      <c r="H45" s="214">
        <v>75.217399999999998</v>
      </c>
      <c r="I45" s="214">
        <v>132.51499999999999</v>
      </c>
      <c r="J45" s="214">
        <v>123.17749999999999</v>
      </c>
      <c r="K45" s="214">
        <v>0</v>
      </c>
      <c r="L45" s="214">
        <v>89.974100000000007</v>
      </c>
      <c r="M45" s="214">
        <v>75.217399999999998</v>
      </c>
      <c r="N45" s="214">
        <v>92.13</v>
      </c>
      <c r="O45" s="214">
        <v>0</v>
      </c>
      <c r="P45" s="214">
        <v>92.13</v>
      </c>
    </row>
    <row r="46" spans="1:16" x14ac:dyDescent="0.2">
      <c r="A46" s="202"/>
      <c r="B46" s="213" t="s">
        <v>278</v>
      </c>
      <c r="C46" s="220">
        <v>0</v>
      </c>
      <c r="D46" s="220">
        <v>0</v>
      </c>
      <c r="E46" s="220">
        <v>0</v>
      </c>
      <c r="F46" s="220">
        <v>0</v>
      </c>
      <c r="G46" s="220">
        <v>0</v>
      </c>
      <c r="H46" s="220">
        <v>0</v>
      </c>
      <c r="I46" s="220">
        <v>0</v>
      </c>
      <c r="J46" s="220">
        <v>0</v>
      </c>
      <c r="K46" s="220">
        <v>0</v>
      </c>
      <c r="L46" s="220">
        <v>0</v>
      </c>
      <c r="M46" s="220">
        <v>0</v>
      </c>
      <c r="N46" s="220">
        <v>0</v>
      </c>
      <c r="O46" s="220">
        <v>0</v>
      </c>
      <c r="P46" s="220">
        <v>0</v>
      </c>
    </row>
    <row r="47" spans="1:16" x14ac:dyDescent="0.2">
      <c r="A47" s="202"/>
      <c r="B47" s="215" t="s">
        <v>269</v>
      </c>
      <c r="C47" s="216">
        <v>129906</v>
      </c>
      <c r="D47" s="216">
        <v>268694</v>
      </c>
      <c r="E47" s="216">
        <v>1208052</v>
      </c>
      <c r="F47" s="216">
        <v>463482</v>
      </c>
      <c r="G47" s="216">
        <v>77529</v>
      </c>
      <c r="H47" s="216">
        <v>48126</v>
      </c>
      <c r="I47" s="216">
        <v>6578</v>
      </c>
      <c r="J47" s="216">
        <v>61923</v>
      </c>
      <c r="K47" s="216">
        <v>0</v>
      </c>
      <c r="L47" s="216">
        <v>544630</v>
      </c>
      <c r="M47" s="216">
        <v>48126</v>
      </c>
      <c r="N47" s="216">
        <v>2264290</v>
      </c>
      <c r="O47" s="216">
        <v>0</v>
      </c>
      <c r="P47" s="216">
        <v>2264290</v>
      </c>
    </row>
    <row r="48" spans="1:16" x14ac:dyDescent="0.2">
      <c r="A48" s="202"/>
      <c r="B48" s="217" t="s">
        <v>270</v>
      </c>
      <c r="C48" s="216">
        <v>64825</v>
      </c>
      <c r="D48" s="216">
        <v>129716</v>
      </c>
      <c r="E48" s="216">
        <v>607779</v>
      </c>
      <c r="F48" s="216">
        <v>232347</v>
      </c>
      <c r="G48" s="216">
        <v>37120</v>
      </c>
      <c r="H48" s="216">
        <v>43579</v>
      </c>
      <c r="I48" s="216">
        <v>3447</v>
      </c>
      <c r="J48" s="216">
        <v>31388</v>
      </c>
      <c r="K48" s="216">
        <v>0</v>
      </c>
      <c r="L48" s="216">
        <v>266496</v>
      </c>
      <c r="M48" s="216">
        <v>43579</v>
      </c>
      <c r="N48" s="216">
        <v>1150201</v>
      </c>
      <c r="O48" s="216">
        <v>0</v>
      </c>
      <c r="P48" s="216">
        <v>1150201</v>
      </c>
    </row>
    <row r="49" spans="1:16" x14ac:dyDescent="0.2">
      <c r="A49" s="202"/>
      <c r="B49" s="217" t="s">
        <v>271</v>
      </c>
      <c r="C49" s="216">
        <v>47868.46</v>
      </c>
      <c r="D49" s="216">
        <v>93627.7</v>
      </c>
      <c r="E49" s="216">
        <v>602161.66</v>
      </c>
      <c r="F49" s="216">
        <v>234163.73</v>
      </c>
      <c r="G49" s="216">
        <v>34806.78</v>
      </c>
      <c r="H49" s="216">
        <v>52163.91</v>
      </c>
      <c r="I49" s="216">
        <v>3054.64</v>
      </c>
      <c r="J49" s="216">
        <v>35006.81</v>
      </c>
      <c r="K49" s="216">
        <v>0</v>
      </c>
      <c r="L49" s="216">
        <v>214364.39</v>
      </c>
      <c r="M49" s="216">
        <v>52163.91</v>
      </c>
      <c r="N49" s="216">
        <v>1102853.69</v>
      </c>
      <c r="O49" s="216">
        <v>0</v>
      </c>
      <c r="P49" s="218">
        <v>1102853.69</v>
      </c>
    </row>
    <row r="50" spans="1:16" x14ac:dyDescent="0.2">
      <c r="A50" s="202"/>
      <c r="B50" s="217" t="s">
        <v>272</v>
      </c>
      <c r="C50" s="214">
        <v>36.848500000000001</v>
      </c>
      <c r="D50" s="214">
        <v>34.845500000000001</v>
      </c>
      <c r="E50" s="214">
        <v>49.845700000000001</v>
      </c>
      <c r="F50" s="214">
        <v>50.5227</v>
      </c>
      <c r="G50" s="214">
        <v>44.895200000000003</v>
      </c>
      <c r="H50" s="214">
        <v>108.3903</v>
      </c>
      <c r="I50" s="214">
        <v>46.437199999999997</v>
      </c>
      <c r="J50" s="214">
        <v>56.532800000000002</v>
      </c>
      <c r="K50" s="214">
        <v>0</v>
      </c>
      <c r="L50" s="214">
        <v>39.3596</v>
      </c>
      <c r="M50" s="214">
        <v>108.3903</v>
      </c>
      <c r="N50" s="214">
        <v>48.706400000000002</v>
      </c>
      <c r="O50" s="214">
        <v>0</v>
      </c>
      <c r="P50" s="214">
        <v>48.706400000000002</v>
      </c>
    </row>
    <row r="51" spans="1:16" x14ac:dyDescent="0.2">
      <c r="A51" s="202"/>
      <c r="B51" s="219" t="s">
        <v>273</v>
      </c>
      <c r="C51" s="214">
        <v>73.842600000000004</v>
      </c>
      <c r="D51" s="214">
        <v>72.179000000000002</v>
      </c>
      <c r="E51" s="214">
        <v>99.075800000000001</v>
      </c>
      <c r="F51" s="214">
        <v>100.78189999999999</v>
      </c>
      <c r="G51" s="214">
        <v>93.768299999999996</v>
      </c>
      <c r="H51" s="214">
        <v>119.6996</v>
      </c>
      <c r="I51" s="214">
        <v>88.6173</v>
      </c>
      <c r="J51" s="214">
        <v>111.52930000000001</v>
      </c>
      <c r="K51" s="214">
        <v>0</v>
      </c>
      <c r="L51" s="214">
        <v>80.438100000000006</v>
      </c>
      <c r="M51" s="214">
        <v>119.6996</v>
      </c>
      <c r="N51" s="214">
        <v>95.883600000000001</v>
      </c>
      <c r="O51" s="214">
        <v>0</v>
      </c>
      <c r="P51" s="214">
        <v>95.883600000000001</v>
      </c>
    </row>
    <row r="52" spans="1:16" x14ac:dyDescent="0.2">
      <c r="A52" s="202"/>
      <c r="B52" s="213" t="s">
        <v>279</v>
      </c>
      <c r="C52" s="220">
        <v>0</v>
      </c>
      <c r="D52" s="220">
        <v>0</v>
      </c>
      <c r="E52" s="220">
        <v>0</v>
      </c>
      <c r="F52" s="220">
        <v>0</v>
      </c>
      <c r="G52" s="220">
        <v>0</v>
      </c>
      <c r="H52" s="220">
        <v>0</v>
      </c>
      <c r="I52" s="220">
        <v>0</v>
      </c>
      <c r="J52" s="220">
        <v>0</v>
      </c>
      <c r="K52" s="220">
        <v>0</v>
      </c>
      <c r="L52" s="220">
        <v>0</v>
      </c>
      <c r="M52" s="220">
        <v>0</v>
      </c>
      <c r="N52" s="220">
        <v>0</v>
      </c>
      <c r="O52" s="220">
        <v>0</v>
      </c>
      <c r="P52" s="220">
        <v>0</v>
      </c>
    </row>
    <row r="53" spans="1:16" x14ac:dyDescent="0.2">
      <c r="A53" s="202"/>
      <c r="B53" s="215" t="s">
        <v>269</v>
      </c>
      <c r="C53" s="216">
        <v>128302</v>
      </c>
      <c r="D53" s="216">
        <v>193527</v>
      </c>
      <c r="E53" s="216">
        <v>1108477</v>
      </c>
      <c r="F53" s="216">
        <v>425705</v>
      </c>
      <c r="G53" s="216">
        <v>64797</v>
      </c>
      <c r="H53" s="216">
        <v>41501</v>
      </c>
      <c r="I53" s="216">
        <v>24770</v>
      </c>
      <c r="J53" s="216">
        <v>60180</v>
      </c>
      <c r="K53" s="216">
        <v>1290</v>
      </c>
      <c r="L53" s="216">
        <v>471576</v>
      </c>
      <c r="M53" s="216">
        <v>42791</v>
      </c>
      <c r="N53" s="216">
        <v>2048549</v>
      </c>
      <c r="O53" s="216">
        <v>0</v>
      </c>
      <c r="P53" s="216">
        <v>2048549</v>
      </c>
    </row>
    <row r="54" spans="1:16" x14ac:dyDescent="0.2">
      <c r="A54" s="202"/>
      <c r="B54" s="217" t="s">
        <v>270</v>
      </c>
      <c r="C54" s="216">
        <v>66654</v>
      </c>
      <c r="D54" s="216">
        <v>91236</v>
      </c>
      <c r="E54" s="216">
        <v>549706</v>
      </c>
      <c r="F54" s="216">
        <v>212001</v>
      </c>
      <c r="G54" s="216">
        <v>32392</v>
      </c>
      <c r="H54" s="216">
        <v>37721</v>
      </c>
      <c r="I54" s="216">
        <v>20865</v>
      </c>
      <c r="J54" s="216">
        <v>29788</v>
      </c>
      <c r="K54" s="216">
        <v>645</v>
      </c>
      <c r="L54" s="216">
        <v>240935</v>
      </c>
      <c r="M54" s="216">
        <v>38366</v>
      </c>
      <c r="N54" s="216">
        <v>1041008</v>
      </c>
      <c r="O54" s="216">
        <v>0</v>
      </c>
      <c r="P54" s="216">
        <v>1041008</v>
      </c>
    </row>
    <row r="55" spans="1:16" x14ac:dyDescent="0.2">
      <c r="A55" s="202"/>
      <c r="B55" s="217" t="s">
        <v>271</v>
      </c>
      <c r="C55" s="216">
        <v>42667.72</v>
      </c>
      <c r="D55" s="216">
        <v>61402.5</v>
      </c>
      <c r="E55" s="216">
        <v>515169.87</v>
      </c>
      <c r="F55" s="216">
        <v>198265.39</v>
      </c>
      <c r="G55" s="216">
        <v>28216.58</v>
      </c>
      <c r="H55" s="216">
        <v>39588.519999999997</v>
      </c>
      <c r="I55" s="216">
        <v>4028.18</v>
      </c>
      <c r="J55" s="216">
        <v>30031.279999999999</v>
      </c>
      <c r="K55" s="216">
        <v>494.68</v>
      </c>
      <c r="L55" s="216">
        <v>166346.26</v>
      </c>
      <c r="M55" s="216">
        <v>40083.199999999997</v>
      </c>
      <c r="N55" s="216">
        <v>919864.72</v>
      </c>
      <c r="O55" s="216">
        <v>0</v>
      </c>
      <c r="P55" s="218">
        <v>919864.72</v>
      </c>
    </row>
    <row r="56" spans="1:16" x14ac:dyDescent="0.2">
      <c r="A56" s="202"/>
      <c r="B56" s="217" t="s">
        <v>272</v>
      </c>
      <c r="C56" s="214">
        <v>33.255699999999997</v>
      </c>
      <c r="D56" s="214">
        <v>31.728100000000001</v>
      </c>
      <c r="E56" s="214">
        <v>46.475499999999997</v>
      </c>
      <c r="F56" s="214">
        <v>46.573399999999999</v>
      </c>
      <c r="G56" s="214">
        <v>43.546100000000003</v>
      </c>
      <c r="H56" s="214">
        <v>95.3917</v>
      </c>
      <c r="I56" s="214">
        <v>16.2623</v>
      </c>
      <c r="J56" s="214">
        <v>49.9024</v>
      </c>
      <c r="K56" s="214">
        <v>38.347299999999997</v>
      </c>
      <c r="L56" s="214">
        <v>35.274500000000003</v>
      </c>
      <c r="M56" s="214">
        <v>93.671999999999997</v>
      </c>
      <c r="N56" s="214">
        <v>44.903199999999998</v>
      </c>
      <c r="O56" s="214">
        <v>0</v>
      </c>
      <c r="P56" s="214">
        <v>44.903199999999998</v>
      </c>
    </row>
    <row r="57" spans="1:16" x14ac:dyDescent="0.2">
      <c r="A57" s="202"/>
      <c r="B57" s="219" t="s">
        <v>273</v>
      </c>
      <c r="C57" s="214">
        <v>64.0137</v>
      </c>
      <c r="D57" s="214">
        <v>67.300700000000006</v>
      </c>
      <c r="E57" s="214">
        <v>93.717299999999994</v>
      </c>
      <c r="F57" s="214">
        <v>93.521000000000001</v>
      </c>
      <c r="G57" s="214">
        <v>87.109700000000004</v>
      </c>
      <c r="H57" s="214">
        <v>104.9509</v>
      </c>
      <c r="I57" s="214">
        <v>19.305900000000001</v>
      </c>
      <c r="J57" s="214">
        <v>100.8167</v>
      </c>
      <c r="K57" s="214">
        <v>76.694599999999994</v>
      </c>
      <c r="L57" s="214">
        <v>69.042000000000002</v>
      </c>
      <c r="M57" s="214">
        <v>104.47580000000001</v>
      </c>
      <c r="N57" s="214">
        <v>88.362899999999996</v>
      </c>
      <c r="O57" s="214">
        <v>0</v>
      </c>
      <c r="P57" s="214">
        <v>88.362899999999996</v>
      </c>
    </row>
    <row r="58" spans="1:16" x14ac:dyDescent="0.2">
      <c r="A58" s="202"/>
      <c r="B58" s="213" t="s">
        <v>280</v>
      </c>
      <c r="C58" s="220">
        <v>0</v>
      </c>
      <c r="D58" s="220">
        <v>0</v>
      </c>
      <c r="E58" s="220">
        <v>0</v>
      </c>
      <c r="F58" s="220">
        <v>0</v>
      </c>
      <c r="G58" s="220">
        <v>0</v>
      </c>
      <c r="H58" s="220">
        <v>0</v>
      </c>
      <c r="I58" s="220">
        <v>0</v>
      </c>
      <c r="J58" s="220">
        <v>0</v>
      </c>
      <c r="K58" s="220">
        <v>0</v>
      </c>
      <c r="L58" s="220">
        <v>0</v>
      </c>
      <c r="M58" s="220">
        <v>0</v>
      </c>
      <c r="N58" s="220">
        <v>0</v>
      </c>
      <c r="O58" s="220">
        <v>0</v>
      </c>
      <c r="P58" s="220">
        <v>0</v>
      </c>
    </row>
    <row r="59" spans="1:16" x14ac:dyDescent="0.2">
      <c r="A59" s="202"/>
      <c r="B59" s="215" t="s">
        <v>269</v>
      </c>
      <c r="C59" s="216">
        <v>61949</v>
      </c>
      <c r="D59" s="216">
        <v>358490</v>
      </c>
      <c r="E59" s="216">
        <v>1012178</v>
      </c>
      <c r="F59" s="216">
        <v>391867</v>
      </c>
      <c r="G59" s="216">
        <v>63630</v>
      </c>
      <c r="H59" s="216">
        <v>54195</v>
      </c>
      <c r="I59" s="216">
        <v>5623</v>
      </c>
      <c r="J59" s="216">
        <v>51758</v>
      </c>
      <c r="K59" s="216">
        <v>0</v>
      </c>
      <c r="L59" s="216">
        <v>541450</v>
      </c>
      <c r="M59" s="216">
        <v>54195</v>
      </c>
      <c r="N59" s="216">
        <v>1999690</v>
      </c>
      <c r="O59" s="216">
        <v>0</v>
      </c>
      <c r="P59" s="216">
        <v>1999690</v>
      </c>
    </row>
    <row r="60" spans="1:16" x14ac:dyDescent="0.2">
      <c r="A60" s="202"/>
      <c r="B60" s="217" t="s">
        <v>270</v>
      </c>
      <c r="C60" s="216">
        <v>31371</v>
      </c>
      <c r="D60" s="216">
        <v>222546</v>
      </c>
      <c r="E60" s="216">
        <v>490834</v>
      </c>
      <c r="F60" s="216">
        <v>195283</v>
      </c>
      <c r="G60" s="216">
        <v>31636</v>
      </c>
      <c r="H60" s="216">
        <v>46116</v>
      </c>
      <c r="I60" s="216">
        <v>2111</v>
      </c>
      <c r="J60" s="216">
        <v>24070</v>
      </c>
      <c r="K60" s="216">
        <v>0</v>
      </c>
      <c r="L60" s="216">
        <v>311734</v>
      </c>
      <c r="M60" s="216">
        <v>46116</v>
      </c>
      <c r="N60" s="216">
        <v>1043967</v>
      </c>
      <c r="O60" s="216">
        <v>0</v>
      </c>
      <c r="P60" s="216">
        <v>1043967</v>
      </c>
    </row>
    <row r="61" spans="1:16" x14ac:dyDescent="0.2">
      <c r="A61" s="202"/>
      <c r="B61" s="217" t="s">
        <v>271</v>
      </c>
      <c r="C61" s="216">
        <v>19763.009999999998</v>
      </c>
      <c r="D61" s="216">
        <v>161767.93</v>
      </c>
      <c r="E61" s="216">
        <v>482121.98</v>
      </c>
      <c r="F61" s="216">
        <v>186186.81</v>
      </c>
      <c r="G61" s="216">
        <v>27800.17</v>
      </c>
      <c r="H61" s="216">
        <v>51289.41</v>
      </c>
      <c r="I61" s="216">
        <v>3221.96</v>
      </c>
      <c r="J61" s="216">
        <v>37886.949999999997</v>
      </c>
      <c r="K61" s="216">
        <v>0</v>
      </c>
      <c r="L61" s="216">
        <v>250440.02</v>
      </c>
      <c r="M61" s="216">
        <v>51289.41</v>
      </c>
      <c r="N61" s="216">
        <v>970038.22</v>
      </c>
      <c r="O61" s="216">
        <v>0</v>
      </c>
      <c r="P61" s="218">
        <v>970038.22</v>
      </c>
    </row>
    <row r="62" spans="1:16" x14ac:dyDescent="0.2">
      <c r="A62" s="202"/>
      <c r="B62" s="217" t="s">
        <v>272</v>
      </c>
      <c r="C62" s="214">
        <v>31.902100000000001</v>
      </c>
      <c r="D62" s="214">
        <v>45.1248</v>
      </c>
      <c r="E62" s="214">
        <v>47.632100000000001</v>
      </c>
      <c r="F62" s="214">
        <v>47.512799999999999</v>
      </c>
      <c r="G62" s="214">
        <v>43.690399999999997</v>
      </c>
      <c r="H62" s="214">
        <v>94.638599999999997</v>
      </c>
      <c r="I62" s="214">
        <v>57.299700000000001</v>
      </c>
      <c r="J62" s="214">
        <v>73.200199999999995</v>
      </c>
      <c r="K62" s="214">
        <v>0</v>
      </c>
      <c r="L62" s="214">
        <v>46.253599999999999</v>
      </c>
      <c r="M62" s="214">
        <v>94.638599999999997</v>
      </c>
      <c r="N62" s="214">
        <v>48.509399999999999</v>
      </c>
      <c r="O62" s="214">
        <v>0</v>
      </c>
      <c r="P62" s="214">
        <v>48.509399999999999</v>
      </c>
    </row>
    <row r="63" spans="1:16" x14ac:dyDescent="0.2">
      <c r="A63" s="202"/>
      <c r="B63" s="219" t="s">
        <v>273</v>
      </c>
      <c r="C63" s="214">
        <v>62.997700000000002</v>
      </c>
      <c r="D63" s="214">
        <v>72.689700000000002</v>
      </c>
      <c r="E63" s="214">
        <v>98.225099999999998</v>
      </c>
      <c r="F63" s="214">
        <v>95.341999999999999</v>
      </c>
      <c r="G63" s="214">
        <v>87.875100000000003</v>
      </c>
      <c r="H63" s="214">
        <v>111.2183</v>
      </c>
      <c r="I63" s="214">
        <v>152.62719999999999</v>
      </c>
      <c r="J63" s="214">
        <v>157.4032</v>
      </c>
      <c r="K63" s="214">
        <v>0</v>
      </c>
      <c r="L63" s="214">
        <v>80.337699999999998</v>
      </c>
      <c r="M63" s="214">
        <v>111.2183</v>
      </c>
      <c r="N63" s="214">
        <v>92.918499999999995</v>
      </c>
      <c r="O63" s="214">
        <v>0</v>
      </c>
      <c r="P63" s="214">
        <v>92.918499999999995</v>
      </c>
    </row>
    <row r="64" spans="1:16" x14ac:dyDescent="0.2">
      <c r="A64" s="202"/>
      <c r="B64" s="213" t="s">
        <v>281</v>
      </c>
      <c r="C64" s="220">
        <v>0</v>
      </c>
      <c r="D64" s="220">
        <v>0</v>
      </c>
      <c r="E64" s="220">
        <v>0</v>
      </c>
      <c r="F64" s="220">
        <v>0</v>
      </c>
      <c r="G64" s="220">
        <v>0</v>
      </c>
      <c r="H64" s="220">
        <v>0</v>
      </c>
      <c r="I64" s="220">
        <v>0</v>
      </c>
      <c r="J64" s="220">
        <v>0</v>
      </c>
      <c r="K64" s="220">
        <v>0</v>
      </c>
      <c r="L64" s="220">
        <v>0</v>
      </c>
      <c r="M64" s="220">
        <v>0</v>
      </c>
      <c r="N64" s="220">
        <v>0</v>
      </c>
      <c r="O64" s="220">
        <v>0</v>
      </c>
      <c r="P64" s="220">
        <v>0</v>
      </c>
    </row>
    <row r="65" spans="1:16" x14ac:dyDescent="0.2">
      <c r="A65" s="202"/>
      <c r="B65" s="215" t="s">
        <v>269</v>
      </c>
      <c r="C65" s="216">
        <v>137798</v>
      </c>
      <c r="D65" s="216">
        <v>174171</v>
      </c>
      <c r="E65" s="216">
        <v>1294018</v>
      </c>
      <c r="F65" s="216">
        <v>495438</v>
      </c>
      <c r="G65" s="216">
        <v>75310</v>
      </c>
      <c r="H65" s="216">
        <v>46738</v>
      </c>
      <c r="I65" s="216">
        <v>2690</v>
      </c>
      <c r="J65" s="216">
        <v>49686</v>
      </c>
      <c r="K65" s="216">
        <v>1070</v>
      </c>
      <c r="L65" s="216">
        <v>439655</v>
      </c>
      <c r="M65" s="216">
        <v>47808</v>
      </c>
      <c r="N65" s="216">
        <v>2276919</v>
      </c>
      <c r="O65" s="216">
        <v>0</v>
      </c>
      <c r="P65" s="216">
        <v>2276919</v>
      </c>
    </row>
    <row r="66" spans="1:16" x14ac:dyDescent="0.2">
      <c r="A66" s="202"/>
      <c r="B66" s="217" t="s">
        <v>270</v>
      </c>
      <c r="C66" s="216">
        <v>70978</v>
      </c>
      <c r="D66" s="216">
        <v>85960</v>
      </c>
      <c r="E66" s="216">
        <v>649595</v>
      </c>
      <c r="F66" s="216">
        <v>250122</v>
      </c>
      <c r="G66" s="216">
        <v>37683</v>
      </c>
      <c r="H66" s="216">
        <v>42741</v>
      </c>
      <c r="I66" s="216">
        <v>1217</v>
      </c>
      <c r="J66" s="216">
        <v>24453</v>
      </c>
      <c r="K66" s="216">
        <v>539</v>
      </c>
      <c r="L66" s="216">
        <v>220291</v>
      </c>
      <c r="M66" s="216">
        <v>43280</v>
      </c>
      <c r="N66" s="216">
        <v>1163288</v>
      </c>
      <c r="O66" s="216">
        <v>0</v>
      </c>
      <c r="P66" s="216">
        <v>1163288</v>
      </c>
    </row>
    <row r="67" spans="1:16" x14ac:dyDescent="0.2">
      <c r="A67" s="202"/>
      <c r="B67" s="217" t="s">
        <v>271</v>
      </c>
      <c r="C67" s="216">
        <v>43768.09</v>
      </c>
      <c r="D67" s="216">
        <v>59831.82</v>
      </c>
      <c r="E67" s="216">
        <v>597696.11</v>
      </c>
      <c r="F67" s="216">
        <v>232800.08</v>
      </c>
      <c r="G67" s="216">
        <v>36982.370000000003</v>
      </c>
      <c r="H67" s="216">
        <v>39580.21</v>
      </c>
      <c r="I67" s="216">
        <v>1259.05</v>
      </c>
      <c r="J67" s="216">
        <v>31050.19</v>
      </c>
      <c r="K67" s="216">
        <v>474.76</v>
      </c>
      <c r="L67" s="216">
        <v>172891.51999999999</v>
      </c>
      <c r="M67" s="216">
        <v>40054.97</v>
      </c>
      <c r="N67" s="216">
        <v>1043442.68</v>
      </c>
      <c r="O67" s="216">
        <v>0</v>
      </c>
      <c r="P67" s="218">
        <v>1043442.68</v>
      </c>
    </row>
    <row r="68" spans="1:16" x14ac:dyDescent="0.2">
      <c r="A68" s="202"/>
      <c r="B68" s="217" t="s">
        <v>272</v>
      </c>
      <c r="C68" s="214">
        <v>31.762499999999999</v>
      </c>
      <c r="D68" s="214">
        <v>34.3523</v>
      </c>
      <c r="E68" s="214">
        <v>46.1892</v>
      </c>
      <c r="F68" s="214">
        <v>46.988700000000001</v>
      </c>
      <c r="G68" s="214">
        <v>49.106900000000003</v>
      </c>
      <c r="H68" s="214">
        <v>84.685299999999998</v>
      </c>
      <c r="I68" s="214">
        <v>46.8048</v>
      </c>
      <c r="J68" s="214">
        <v>62.492800000000003</v>
      </c>
      <c r="K68" s="214">
        <v>44.370100000000001</v>
      </c>
      <c r="L68" s="214">
        <v>39.324399999999997</v>
      </c>
      <c r="M68" s="214">
        <v>83.783000000000001</v>
      </c>
      <c r="N68" s="214">
        <v>45.826999999999998</v>
      </c>
      <c r="O68" s="214">
        <v>0</v>
      </c>
      <c r="P68" s="214">
        <v>45.826999999999998</v>
      </c>
    </row>
    <row r="69" spans="1:16" x14ac:dyDescent="0.2">
      <c r="A69" s="202"/>
      <c r="B69" s="219" t="s">
        <v>273</v>
      </c>
      <c r="C69" s="214">
        <v>61.664299999999997</v>
      </c>
      <c r="D69" s="214">
        <v>69.604299999999995</v>
      </c>
      <c r="E69" s="214">
        <v>92.010599999999997</v>
      </c>
      <c r="F69" s="214">
        <v>93.074600000000004</v>
      </c>
      <c r="G69" s="214">
        <v>98.140699999999995</v>
      </c>
      <c r="H69" s="214">
        <v>92.604799999999997</v>
      </c>
      <c r="I69" s="214">
        <v>103.4552</v>
      </c>
      <c r="J69" s="214">
        <v>126.9791</v>
      </c>
      <c r="K69" s="214">
        <v>88.081599999999995</v>
      </c>
      <c r="L69" s="214">
        <v>78.483199999999997</v>
      </c>
      <c r="M69" s="214">
        <v>92.548500000000004</v>
      </c>
      <c r="N69" s="214">
        <v>89.697699999999998</v>
      </c>
      <c r="O69" s="214">
        <v>0</v>
      </c>
      <c r="P69" s="214">
        <v>89.697699999999998</v>
      </c>
    </row>
    <row r="70" spans="1:16" x14ac:dyDescent="0.2">
      <c r="A70" s="202"/>
      <c r="B70" s="213" t="s">
        <v>282</v>
      </c>
      <c r="C70" s="220">
        <v>0</v>
      </c>
      <c r="D70" s="220">
        <v>0</v>
      </c>
      <c r="E70" s="220">
        <v>0</v>
      </c>
      <c r="F70" s="220">
        <v>0</v>
      </c>
      <c r="G70" s="220">
        <v>0</v>
      </c>
      <c r="H70" s="220">
        <v>0</v>
      </c>
      <c r="I70" s="220">
        <v>0</v>
      </c>
      <c r="J70" s="220">
        <v>0</v>
      </c>
      <c r="K70" s="220">
        <v>0</v>
      </c>
      <c r="L70" s="220">
        <v>0</v>
      </c>
      <c r="M70" s="220">
        <v>0</v>
      </c>
      <c r="N70" s="220">
        <v>0</v>
      </c>
      <c r="O70" s="220">
        <v>0</v>
      </c>
      <c r="P70" s="220">
        <v>0</v>
      </c>
    </row>
    <row r="71" spans="1:16" x14ac:dyDescent="0.2">
      <c r="A71" s="202"/>
      <c r="B71" s="215" t="s">
        <v>269</v>
      </c>
      <c r="C71" s="216">
        <v>74955</v>
      </c>
      <c r="D71" s="216">
        <v>128720</v>
      </c>
      <c r="E71" s="216">
        <v>693975</v>
      </c>
      <c r="F71" s="216">
        <v>265410</v>
      </c>
      <c r="G71" s="216">
        <v>42399</v>
      </c>
      <c r="H71" s="216">
        <v>23932</v>
      </c>
      <c r="I71" s="216">
        <v>1774</v>
      </c>
      <c r="J71" s="216">
        <v>31000</v>
      </c>
      <c r="K71" s="216">
        <v>250</v>
      </c>
      <c r="L71" s="216">
        <v>278848</v>
      </c>
      <c r="M71" s="216">
        <v>24182</v>
      </c>
      <c r="N71" s="216">
        <v>1262415</v>
      </c>
      <c r="O71" s="216">
        <v>0</v>
      </c>
      <c r="P71" s="216">
        <v>1262415</v>
      </c>
    </row>
    <row r="72" spans="1:16" x14ac:dyDescent="0.2">
      <c r="A72" s="202"/>
      <c r="B72" s="217" t="s">
        <v>270</v>
      </c>
      <c r="C72" s="216">
        <v>39544</v>
      </c>
      <c r="D72" s="216">
        <v>63462</v>
      </c>
      <c r="E72" s="216">
        <v>346928</v>
      </c>
      <c r="F72" s="216">
        <v>132703</v>
      </c>
      <c r="G72" s="216">
        <v>21350</v>
      </c>
      <c r="H72" s="216">
        <v>11967</v>
      </c>
      <c r="I72" s="216">
        <v>886</v>
      </c>
      <c r="J72" s="216">
        <v>15500</v>
      </c>
      <c r="K72" s="216">
        <v>123</v>
      </c>
      <c r="L72" s="216">
        <v>140742</v>
      </c>
      <c r="M72" s="216">
        <v>12090</v>
      </c>
      <c r="N72" s="216">
        <v>632463</v>
      </c>
      <c r="O72" s="216">
        <v>0</v>
      </c>
      <c r="P72" s="216">
        <v>632463</v>
      </c>
    </row>
    <row r="73" spans="1:16" x14ac:dyDescent="0.2">
      <c r="A73" s="202"/>
      <c r="B73" s="217" t="s">
        <v>271</v>
      </c>
      <c r="C73" s="216">
        <v>29015.09</v>
      </c>
      <c r="D73" s="216">
        <v>36181.65</v>
      </c>
      <c r="E73" s="216">
        <v>318900.59999999998</v>
      </c>
      <c r="F73" s="216">
        <v>122997.43</v>
      </c>
      <c r="G73" s="216">
        <v>18925.82</v>
      </c>
      <c r="H73" s="216">
        <v>38373.279999999999</v>
      </c>
      <c r="I73" s="216">
        <v>391.28</v>
      </c>
      <c r="J73" s="216">
        <v>12153.15</v>
      </c>
      <c r="K73" s="216">
        <v>0</v>
      </c>
      <c r="L73" s="216">
        <v>96666.99</v>
      </c>
      <c r="M73" s="216">
        <v>38373.279999999999</v>
      </c>
      <c r="N73" s="216">
        <v>576938.30000000005</v>
      </c>
      <c r="O73" s="216">
        <v>0</v>
      </c>
      <c r="P73" s="218">
        <v>576938.30000000005</v>
      </c>
    </row>
    <row r="74" spans="1:16" x14ac:dyDescent="0.2">
      <c r="A74" s="202"/>
      <c r="B74" s="217" t="s">
        <v>272</v>
      </c>
      <c r="C74" s="214">
        <v>38.71</v>
      </c>
      <c r="D74" s="214">
        <v>28.108799999999999</v>
      </c>
      <c r="E74" s="214">
        <v>45.952800000000003</v>
      </c>
      <c r="F74" s="214">
        <v>46.342399999999998</v>
      </c>
      <c r="G74" s="214">
        <v>44.6374</v>
      </c>
      <c r="H74" s="214">
        <v>160.34299999999999</v>
      </c>
      <c r="I74" s="214">
        <v>22.0564</v>
      </c>
      <c r="J74" s="214">
        <v>39.203699999999998</v>
      </c>
      <c r="K74" s="214">
        <v>0</v>
      </c>
      <c r="L74" s="214">
        <v>34.666600000000003</v>
      </c>
      <c r="M74" s="214">
        <v>158.68530000000001</v>
      </c>
      <c r="N74" s="214">
        <v>45.7012</v>
      </c>
      <c r="O74" s="214">
        <v>0</v>
      </c>
      <c r="P74" s="214">
        <v>45.7012</v>
      </c>
    </row>
    <row r="75" spans="1:16" x14ac:dyDescent="0.2">
      <c r="A75" s="202"/>
      <c r="B75" s="219" t="s">
        <v>273</v>
      </c>
      <c r="C75" s="214">
        <v>73.374200000000002</v>
      </c>
      <c r="D75" s="214">
        <v>57.013100000000001</v>
      </c>
      <c r="E75" s="214">
        <v>91.921300000000002</v>
      </c>
      <c r="F75" s="214">
        <v>92.686199999999999</v>
      </c>
      <c r="G75" s="214">
        <v>88.645499999999998</v>
      </c>
      <c r="H75" s="214">
        <v>320.65910000000002</v>
      </c>
      <c r="I75" s="214">
        <v>44.162500000000001</v>
      </c>
      <c r="J75" s="214">
        <v>78.407399999999996</v>
      </c>
      <c r="K75" s="214">
        <v>0</v>
      </c>
      <c r="L75" s="214">
        <v>68.683800000000005</v>
      </c>
      <c r="M75" s="214">
        <v>317.39690000000002</v>
      </c>
      <c r="N75" s="214">
        <v>91.2209</v>
      </c>
      <c r="O75" s="214">
        <v>0</v>
      </c>
      <c r="P75" s="214">
        <v>91.2209</v>
      </c>
    </row>
    <row r="76" spans="1:16" x14ac:dyDescent="0.2">
      <c r="A76" s="202"/>
      <c r="B76" s="213" t="s">
        <v>283</v>
      </c>
      <c r="C76" s="220">
        <v>0</v>
      </c>
      <c r="D76" s="220">
        <v>0</v>
      </c>
      <c r="E76" s="220">
        <v>0</v>
      </c>
      <c r="F76" s="220">
        <v>0</v>
      </c>
      <c r="G76" s="220">
        <v>0</v>
      </c>
      <c r="H76" s="220">
        <v>0</v>
      </c>
      <c r="I76" s="220">
        <v>0</v>
      </c>
      <c r="J76" s="220">
        <v>0</v>
      </c>
      <c r="K76" s="220">
        <v>0</v>
      </c>
      <c r="L76" s="220">
        <v>0</v>
      </c>
      <c r="M76" s="220">
        <v>0</v>
      </c>
      <c r="N76" s="220">
        <v>0</v>
      </c>
      <c r="O76" s="220">
        <v>0</v>
      </c>
      <c r="P76" s="220">
        <v>0</v>
      </c>
    </row>
    <row r="77" spans="1:16" x14ac:dyDescent="0.2">
      <c r="A77" s="202"/>
      <c r="B77" s="215" t="s">
        <v>269</v>
      </c>
      <c r="C77" s="216">
        <v>58889</v>
      </c>
      <c r="D77" s="216">
        <v>199828</v>
      </c>
      <c r="E77" s="216">
        <v>731889</v>
      </c>
      <c r="F77" s="216">
        <v>284841</v>
      </c>
      <c r="G77" s="216">
        <v>42887</v>
      </c>
      <c r="H77" s="216">
        <v>39615</v>
      </c>
      <c r="I77" s="216">
        <v>1254</v>
      </c>
      <c r="J77" s="216">
        <v>39325</v>
      </c>
      <c r="K77" s="216">
        <v>200</v>
      </c>
      <c r="L77" s="216">
        <v>342183</v>
      </c>
      <c r="M77" s="216">
        <v>39815</v>
      </c>
      <c r="N77" s="216">
        <v>1398728</v>
      </c>
      <c r="O77" s="216">
        <v>0</v>
      </c>
      <c r="P77" s="216">
        <v>1398728</v>
      </c>
    </row>
    <row r="78" spans="1:16" x14ac:dyDescent="0.2">
      <c r="A78" s="202"/>
      <c r="B78" s="217" t="s">
        <v>270</v>
      </c>
      <c r="C78" s="216">
        <v>29828</v>
      </c>
      <c r="D78" s="216">
        <v>98947</v>
      </c>
      <c r="E78" s="216">
        <v>372657</v>
      </c>
      <c r="F78" s="216">
        <v>145201</v>
      </c>
      <c r="G78" s="216">
        <v>20690</v>
      </c>
      <c r="H78" s="216">
        <v>37565</v>
      </c>
      <c r="I78" s="216">
        <v>1254</v>
      </c>
      <c r="J78" s="216">
        <v>15420</v>
      </c>
      <c r="K78" s="216">
        <v>100</v>
      </c>
      <c r="L78" s="216">
        <v>166139</v>
      </c>
      <c r="M78" s="216">
        <v>37665</v>
      </c>
      <c r="N78" s="216">
        <v>721662</v>
      </c>
      <c r="O78" s="216">
        <v>0</v>
      </c>
      <c r="P78" s="216">
        <v>721662</v>
      </c>
    </row>
    <row r="79" spans="1:16" x14ac:dyDescent="0.2">
      <c r="A79" s="202"/>
      <c r="B79" s="217" t="s">
        <v>271</v>
      </c>
      <c r="C79" s="216">
        <v>18990.47</v>
      </c>
      <c r="D79" s="216">
        <v>78170.320000000007</v>
      </c>
      <c r="E79" s="216">
        <v>365791.42</v>
      </c>
      <c r="F79" s="216">
        <v>142555.69</v>
      </c>
      <c r="G79" s="216">
        <v>21005.98</v>
      </c>
      <c r="H79" s="216">
        <v>20428.009999999998</v>
      </c>
      <c r="I79" s="216">
        <v>1164.9000000000001</v>
      </c>
      <c r="J79" s="216">
        <v>19383.36</v>
      </c>
      <c r="K79" s="216">
        <v>18.7</v>
      </c>
      <c r="L79" s="216">
        <v>138715.03</v>
      </c>
      <c r="M79" s="216">
        <v>20446.71</v>
      </c>
      <c r="N79" s="216">
        <v>667508.85</v>
      </c>
      <c r="O79" s="216">
        <v>0</v>
      </c>
      <c r="P79" s="218">
        <v>667508.85</v>
      </c>
    </row>
    <row r="80" spans="1:16" x14ac:dyDescent="0.2">
      <c r="A80" s="202"/>
      <c r="B80" s="217" t="s">
        <v>272</v>
      </c>
      <c r="C80" s="214">
        <v>32.247900000000001</v>
      </c>
      <c r="D80" s="214">
        <v>39.1188</v>
      </c>
      <c r="E80" s="214">
        <v>49.979100000000003</v>
      </c>
      <c r="F80" s="214">
        <v>50.047499999999999</v>
      </c>
      <c r="G80" s="214">
        <v>48.979799999999997</v>
      </c>
      <c r="H80" s="214">
        <v>51.566400000000002</v>
      </c>
      <c r="I80" s="214">
        <v>92.8947</v>
      </c>
      <c r="J80" s="214">
        <v>49.290199999999999</v>
      </c>
      <c r="K80" s="214">
        <v>9.35</v>
      </c>
      <c r="L80" s="214">
        <v>40.5383</v>
      </c>
      <c r="M80" s="214">
        <v>51.354300000000002</v>
      </c>
      <c r="N80" s="214">
        <v>47.7226</v>
      </c>
      <c r="O80" s="214">
        <v>0</v>
      </c>
      <c r="P80" s="214">
        <v>47.7226</v>
      </c>
    </row>
    <row r="81" spans="1:16" x14ac:dyDescent="0.2">
      <c r="A81" s="202"/>
      <c r="B81" s="219" t="s">
        <v>273</v>
      </c>
      <c r="C81" s="214">
        <v>63.666600000000003</v>
      </c>
      <c r="D81" s="214">
        <v>79.002200000000002</v>
      </c>
      <c r="E81" s="214">
        <v>98.157700000000006</v>
      </c>
      <c r="F81" s="214">
        <v>98.178200000000004</v>
      </c>
      <c r="G81" s="214">
        <v>101.52719999999999</v>
      </c>
      <c r="H81" s="214">
        <v>54.380400000000002</v>
      </c>
      <c r="I81" s="214">
        <v>92.8947</v>
      </c>
      <c r="J81" s="214">
        <v>125.70269999999999</v>
      </c>
      <c r="K81" s="214">
        <v>18.7</v>
      </c>
      <c r="L81" s="214">
        <v>83.493399999999994</v>
      </c>
      <c r="M81" s="214">
        <v>54.285699999999999</v>
      </c>
      <c r="N81" s="214">
        <v>92.496099999999998</v>
      </c>
      <c r="O81" s="214">
        <v>0</v>
      </c>
      <c r="P81" s="214">
        <v>92.496099999999998</v>
      </c>
    </row>
    <row r="82" spans="1:16" x14ac:dyDescent="0.2">
      <c r="A82" s="202"/>
      <c r="B82" s="213" t="s">
        <v>284</v>
      </c>
      <c r="C82" s="220">
        <v>0</v>
      </c>
      <c r="D82" s="220">
        <v>0</v>
      </c>
      <c r="E82" s="220">
        <v>0</v>
      </c>
      <c r="F82" s="220">
        <v>0</v>
      </c>
      <c r="G82" s="220">
        <v>0</v>
      </c>
      <c r="H82" s="220">
        <v>0</v>
      </c>
      <c r="I82" s="220">
        <v>0</v>
      </c>
      <c r="J82" s="220">
        <v>0</v>
      </c>
      <c r="K82" s="220">
        <v>0</v>
      </c>
      <c r="L82" s="220">
        <v>0</v>
      </c>
      <c r="M82" s="220">
        <v>0</v>
      </c>
      <c r="N82" s="220">
        <v>0</v>
      </c>
      <c r="O82" s="220">
        <v>0</v>
      </c>
      <c r="P82" s="220">
        <v>0</v>
      </c>
    </row>
    <row r="83" spans="1:16" x14ac:dyDescent="0.2">
      <c r="A83" s="202"/>
      <c r="B83" s="215" t="s">
        <v>269</v>
      </c>
      <c r="C83" s="216">
        <v>101942</v>
      </c>
      <c r="D83" s="216">
        <v>145972</v>
      </c>
      <c r="E83" s="216">
        <v>815167</v>
      </c>
      <c r="F83" s="216">
        <v>318251</v>
      </c>
      <c r="G83" s="216">
        <v>49676</v>
      </c>
      <c r="H83" s="216">
        <v>47110</v>
      </c>
      <c r="I83" s="216">
        <v>2798</v>
      </c>
      <c r="J83" s="216">
        <v>31872</v>
      </c>
      <c r="K83" s="216">
        <v>0</v>
      </c>
      <c r="L83" s="216">
        <v>332260</v>
      </c>
      <c r="M83" s="216">
        <v>47110</v>
      </c>
      <c r="N83" s="216">
        <v>1512788</v>
      </c>
      <c r="O83" s="216">
        <v>0</v>
      </c>
      <c r="P83" s="216">
        <v>1512788</v>
      </c>
    </row>
    <row r="84" spans="1:16" x14ac:dyDescent="0.2">
      <c r="A84" s="202"/>
      <c r="B84" s="217" t="s">
        <v>270</v>
      </c>
      <c r="C84" s="216">
        <v>42960</v>
      </c>
      <c r="D84" s="216">
        <v>71897</v>
      </c>
      <c r="E84" s="216">
        <v>396606</v>
      </c>
      <c r="F84" s="216">
        <v>157770</v>
      </c>
      <c r="G84" s="216">
        <v>24600</v>
      </c>
      <c r="H84" s="216">
        <v>44410</v>
      </c>
      <c r="I84" s="216">
        <v>1335</v>
      </c>
      <c r="J84" s="216">
        <v>14340</v>
      </c>
      <c r="K84" s="216">
        <v>0</v>
      </c>
      <c r="L84" s="216">
        <v>155132</v>
      </c>
      <c r="M84" s="216">
        <v>44410</v>
      </c>
      <c r="N84" s="216">
        <v>753918</v>
      </c>
      <c r="O84" s="216">
        <v>0</v>
      </c>
      <c r="P84" s="216">
        <v>753918</v>
      </c>
    </row>
    <row r="85" spans="1:16" x14ac:dyDescent="0.2">
      <c r="A85" s="202"/>
      <c r="B85" s="217" t="s">
        <v>271</v>
      </c>
      <c r="C85" s="216">
        <v>37753.919999999998</v>
      </c>
      <c r="D85" s="216">
        <v>46396.06</v>
      </c>
      <c r="E85" s="216">
        <v>369745.66</v>
      </c>
      <c r="F85" s="216">
        <v>142747.57999999999</v>
      </c>
      <c r="G85" s="216">
        <v>22173.11</v>
      </c>
      <c r="H85" s="216">
        <v>30200.48</v>
      </c>
      <c r="I85" s="216">
        <v>1328.16</v>
      </c>
      <c r="J85" s="216">
        <v>11375.86</v>
      </c>
      <c r="K85" s="216">
        <v>10.199999999999999</v>
      </c>
      <c r="L85" s="216">
        <v>119027.11</v>
      </c>
      <c r="M85" s="216">
        <v>30210.68</v>
      </c>
      <c r="N85" s="216">
        <v>661731.03</v>
      </c>
      <c r="O85" s="216">
        <v>0</v>
      </c>
      <c r="P85" s="218">
        <v>661731.03</v>
      </c>
    </row>
    <row r="86" spans="1:16" x14ac:dyDescent="0.2">
      <c r="A86" s="202"/>
      <c r="B86" s="217" t="s">
        <v>272</v>
      </c>
      <c r="C86" s="214">
        <v>37.034700000000001</v>
      </c>
      <c r="D86" s="214">
        <v>31.784199999999998</v>
      </c>
      <c r="E86" s="214">
        <v>45.3583</v>
      </c>
      <c r="F86" s="214">
        <v>44.8538</v>
      </c>
      <c r="G86" s="214">
        <v>44.6355</v>
      </c>
      <c r="H86" s="214">
        <v>64.106300000000005</v>
      </c>
      <c r="I86" s="214">
        <v>47.468200000000003</v>
      </c>
      <c r="J86" s="214">
        <v>35.692300000000003</v>
      </c>
      <c r="K86" s="214">
        <v>0</v>
      </c>
      <c r="L86" s="214">
        <v>35.823500000000003</v>
      </c>
      <c r="M86" s="214">
        <v>64.128</v>
      </c>
      <c r="N86" s="214">
        <v>43.7425</v>
      </c>
      <c r="O86" s="214">
        <v>0</v>
      </c>
      <c r="P86" s="214">
        <v>43.7425</v>
      </c>
    </row>
    <row r="87" spans="1:16" x14ac:dyDescent="0.2">
      <c r="A87" s="202"/>
      <c r="B87" s="219" t="s">
        <v>273</v>
      </c>
      <c r="C87" s="214">
        <v>87.881600000000006</v>
      </c>
      <c r="D87" s="214">
        <v>64.531300000000002</v>
      </c>
      <c r="E87" s="214">
        <v>93.227400000000003</v>
      </c>
      <c r="F87" s="214">
        <v>90.478300000000004</v>
      </c>
      <c r="G87" s="214">
        <v>90.134600000000006</v>
      </c>
      <c r="H87" s="214">
        <v>68.003799999999998</v>
      </c>
      <c r="I87" s="214">
        <v>99.4876</v>
      </c>
      <c r="J87" s="214">
        <v>79.329599999999999</v>
      </c>
      <c r="K87" s="214">
        <v>0</v>
      </c>
      <c r="L87" s="214">
        <v>76.726299999999995</v>
      </c>
      <c r="M87" s="214">
        <v>68.026799999999994</v>
      </c>
      <c r="N87" s="214">
        <v>87.772300000000001</v>
      </c>
      <c r="O87" s="214">
        <v>0</v>
      </c>
      <c r="P87" s="214">
        <v>87.772300000000001</v>
      </c>
    </row>
    <row r="88" spans="1:16" x14ac:dyDescent="0.2">
      <c r="A88" s="202"/>
      <c r="B88" s="213" t="s">
        <v>285</v>
      </c>
      <c r="C88" s="220">
        <v>0</v>
      </c>
      <c r="D88" s="220">
        <v>0</v>
      </c>
      <c r="E88" s="220">
        <v>0</v>
      </c>
      <c r="F88" s="220">
        <v>0</v>
      </c>
      <c r="G88" s="220">
        <v>0</v>
      </c>
      <c r="H88" s="220">
        <v>0</v>
      </c>
      <c r="I88" s="220">
        <v>0</v>
      </c>
      <c r="J88" s="220">
        <v>0</v>
      </c>
      <c r="K88" s="220">
        <v>0</v>
      </c>
      <c r="L88" s="220">
        <v>0</v>
      </c>
      <c r="M88" s="220">
        <v>0</v>
      </c>
      <c r="N88" s="220">
        <v>0</v>
      </c>
      <c r="O88" s="220">
        <v>0</v>
      </c>
      <c r="P88" s="220">
        <v>0</v>
      </c>
    </row>
    <row r="89" spans="1:16" x14ac:dyDescent="0.2">
      <c r="A89" s="202"/>
      <c r="B89" s="215" t="s">
        <v>269</v>
      </c>
      <c r="C89" s="216">
        <v>114081</v>
      </c>
      <c r="D89" s="216">
        <v>192811</v>
      </c>
      <c r="E89" s="216">
        <v>951320</v>
      </c>
      <c r="F89" s="216">
        <v>371175</v>
      </c>
      <c r="G89" s="216">
        <v>54860</v>
      </c>
      <c r="H89" s="216">
        <v>53175</v>
      </c>
      <c r="I89" s="216">
        <v>4300</v>
      </c>
      <c r="J89" s="216">
        <v>45785</v>
      </c>
      <c r="K89" s="216">
        <v>0</v>
      </c>
      <c r="L89" s="216">
        <v>411837</v>
      </c>
      <c r="M89" s="216">
        <v>53175</v>
      </c>
      <c r="N89" s="216">
        <v>1787507</v>
      </c>
      <c r="O89" s="216">
        <v>0</v>
      </c>
      <c r="P89" s="216">
        <v>1787507</v>
      </c>
    </row>
    <row r="90" spans="1:16" x14ac:dyDescent="0.2">
      <c r="A90" s="202"/>
      <c r="B90" s="217" t="s">
        <v>270</v>
      </c>
      <c r="C90" s="216">
        <v>55256</v>
      </c>
      <c r="D90" s="216">
        <v>100506</v>
      </c>
      <c r="E90" s="216">
        <v>474461</v>
      </c>
      <c r="F90" s="216">
        <v>184165</v>
      </c>
      <c r="G90" s="216">
        <v>28010</v>
      </c>
      <c r="H90" s="216">
        <v>45375</v>
      </c>
      <c r="I90" s="216">
        <v>4183</v>
      </c>
      <c r="J90" s="216">
        <v>22435</v>
      </c>
      <c r="K90" s="216">
        <v>0</v>
      </c>
      <c r="L90" s="216">
        <v>210390</v>
      </c>
      <c r="M90" s="216">
        <v>45375</v>
      </c>
      <c r="N90" s="216">
        <v>914391</v>
      </c>
      <c r="O90" s="216">
        <v>0</v>
      </c>
      <c r="P90" s="216">
        <v>914391</v>
      </c>
    </row>
    <row r="91" spans="1:16" x14ac:dyDescent="0.2">
      <c r="A91" s="202"/>
      <c r="B91" s="217" t="s">
        <v>271</v>
      </c>
      <c r="C91" s="216">
        <v>48457.49</v>
      </c>
      <c r="D91" s="216">
        <v>76233.399999999994</v>
      </c>
      <c r="E91" s="216">
        <v>447007.97</v>
      </c>
      <c r="F91" s="216">
        <v>174540.74</v>
      </c>
      <c r="G91" s="216">
        <v>24657.07</v>
      </c>
      <c r="H91" s="216">
        <v>30307.14</v>
      </c>
      <c r="I91" s="216">
        <v>4319.99</v>
      </c>
      <c r="J91" s="216">
        <v>32167.08</v>
      </c>
      <c r="K91" s="216">
        <v>0</v>
      </c>
      <c r="L91" s="216">
        <v>185835.03</v>
      </c>
      <c r="M91" s="216">
        <v>30307.14</v>
      </c>
      <c r="N91" s="216">
        <v>837690.88</v>
      </c>
      <c r="O91" s="216">
        <v>0</v>
      </c>
      <c r="P91" s="218">
        <v>837690.88</v>
      </c>
    </row>
    <row r="92" spans="1:16" x14ac:dyDescent="0.2">
      <c r="A92" s="202"/>
      <c r="B92" s="217" t="s">
        <v>272</v>
      </c>
      <c r="C92" s="214">
        <v>42.476399999999998</v>
      </c>
      <c r="D92" s="214">
        <v>39.5379</v>
      </c>
      <c r="E92" s="214">
        <v>46.988199999999999</v>
      </c>
      <c r="F92" s="214">
        <v>47.023800000000001</v>
      </c>
      <c r="G92" s="214">
        <v>44.945399999999999</v>
      </c>
      <c r="H92" s="214">
        <v>56.995100000000001</v>
      </c>
      <c r="I92" s="214">
        <v>100.4649</v>
      </c>
      <c r="J92" s="214">
        <v>70.256799999999998</v>
      </c>
      <c r="K92" s="214">
        <v>0</v>
      </c>
      <c r="L92" s="214">
        <v>45.123399999999997</v>
      </c>
      <c r="M92" s="214">
        <v>56.995100000000001</v>
      </c>
      <c r="N92" s="214">
        <v>46.863599999999998</v>
      </c>
      <c r="O92" s="214">
        <v>0</v>
      </c>
      <c r="P92" s="214">
        <v>46.863599999999998</v>
      </c>
    </row>
    <row r="93" spans="1:16" x14ac:dyDescent="0.2">
      <c r="A93" s="202"/>
      <c r="B93" s="219" t="s">
        <v>273</v>
      </c>
      <c r="C93" s="214">
        <v>87.696299999999994</v>
      </c>
      <c r="D93" s="214">
        <v>75.849599999999995</v>
      </c>
      <c r="E93" s="214">
        <v>94.213800000000006</v>
      </c>
      <c r="F93" s="214">
        <v>94.774100000000004</v>
      </c>
      <c r="G93" s="214">
        <v>88.029499999999999</v>
      </c>
      <c r="H93" s="214">
        <v>66.792599999999993</v>
      </c>
      <c r="I93" s="214">
        <v>103.2749</v>
      </c>
      <c r="J93" s="214">
        <v>143.37899999999999</v>
      </c>
      <c r="K93" s="214">
        <v>0</v>
      </c>
      <c r="L93" s="214">
        <v>88.328800000000001</v>
      </c>
      <c r="M93" s="214">
        <v>66.792599999999993</v>
      </c>
      <c r="N93" s="214">
        <v>91.611900000000006</v>
      </c>
      <c r="O93" s="214">
        <v>0</v>
      </c>
      <c r="P93" s="214">
        <v>91.611900000000006</v>
      </c>
    </row>
    <row r="94" spans="1:16" x14ac:dyDescent="0.2">
      <c r="A94" s="202"/>
      <c r="B94" s="213" t="s">
        <v>286</v>
      </c>
      <c r="C94" s="220">
        <v>0</v>
      </c>
      <c r="D94" s="220">
        <v>0</v>
      </c>
      <c r="E94" s="220">
        <v>0</v>
      </c>
      <c r="F94" s="220">
        <v>0</v>
      </c>
      <c r="G94" s="220">
        <v>0</v>
      </c>
      <c r="H94" s="220">
        <v>0</v>
      </c>
      <c r="I94" s="220">
        <v>0</v>
      </c>
      <c r="J94" s="220">
        <v>0</v>
      </c>
      <c r="K94" s="220">
        <v>0</v>
      </c>
      <c r="L94" s="220">
        <v>0</v>
      </c>
      <c r="M94" s="220">
        <v>0</v>
      </c>
      <c r="N94" s="220">
        <v>0</v>
      </c>
      <c r="O94" s="220">
        <v>0</v>
      </c>
      <c r="P94" s="220">
        <v>0</v>
      </c>
    </row>
    <row r="95" spans="1:16" x14ac:dyDescent="0.2">
      <c r="A95" s="202"/>
      <c r="B95" s="215" t="s">
        <v>269</v>
      </c>
      <c r="C95" s="216">
        <v>139636</v>
      </c>
      <c r="D95" s="216">
        <v>251400</v>
      </c>
      <c r="E95" s="216">
        <v>1234524</v>
      </c>
      <c r="F95" s="216">
        <v>470222</v>
      </c>
      <c r="G95" s="216">
        <v>76563</v>
      </c>
      <c r="H95" s="216">
        <v>37590</v>
      </c>
      <c r="I95" s="216">
        <v>12797</v>
      </c>
      <c r="J95" s="216">
        <v>71919</v>
      </c>
      <c r="K95" s="216">
        <v>1000</v>
      </c>
      <c r="L95" s="216">
        <v>552315</v>
      </c>
      <c r="M95" s="216">
        <v>38590</v>
      </c>
      <c r="N95" s="216">
        <v>2295651</v>
      </c>
      <c r="O95" s="216">
        <v>0</v>
      </c>
      <c r="P95" s="216">
        <v>2295651</v>
      </c>
    </row>
    <row r="96" spans="1:16" x14ac:dyDescent="0.2">
      <c r="A96" s="202"/>
      <c r="B96" s="217" t="s">
        <v>270</v>
      </c>
      <c r="C96" s="216">
        <v>63577</v>
      </c>
      <c r="D96" s="216">
        <v>125350</v>
      </c>
      <c r="E96" s="216">
        <v>618662</v>
      </c>
      <c r="F96" s="216">
        <v>235092</v>
      </c>
      <c r="G96" s="216">
        <v>38012</v>
      </c>
      <c r="H96" s="216">
        <v>33592</v>
      </c>
      <c r="I96" s="216">
        <v>8123</v>
      </c>
      <c r="J96" s="216">
        <v>32208</v>
      </c>
      <c r="K96" s="216">
        <v>498</v>
      </c>
      <c r="L96" s="216">
        <v>267270</v>
      </c>
      <c r="M96" s="216">
        <v>34090</v>
      </c>
      <c r="N96" s="216">
        <v>1155114</v>
      </c>
      <c r="O96" s="216">
        <v>0</v>
      </c>
      <c r="P96" s="216">
        <v>1155114</v>
      </c>
    </row>
    <row r="97" spans="1:16" x14ac:dyDescent="0.2">
      <c r="A97" s="202"/>
      <c r="B97" s="217" t="s">
        <v>271</v>
      </c>
      <c r="C97" s="216">
        <v>54450.05</v>
      </c>
      <c r="D97" s="216">
        <v>88482.240000000005</v>
      </c>
      <c r="E97" s="216">
        <v>586735.87</v>
      </c>
      <c r="F97" s="216">
        <v>223977.11</v>
      </c>
      <c r="G97" s="216">
        <v>35823.22</v>
      </c>
      <c r="H97" s="216">
        <v>29226.49</v>
      </c>
      <c r="I97" s="216">
        <v>6712.06</v>
      </c>
      <c r="J97" s="216">
        <v>39578.120000000003</v>
      </c>
      <c r="K97" s="216">
        <v>488.04</v>
      </c>
      <c r="L97" s="216">
        <v>225045.69</v>
      </c>
      <c r="M97" s="216">
        <v>29714.53</v>
      </c>
      <c r="N97" s="216">
        <v>1065473.2</v>
      </c>
      <c r="O97" s="216">
        <v>0</v>
      </c>
      <c r="P97" s="218">
        <v>1065473.2</v>
      </c>
    </row>
    <row r="98" spans="1:16" x14ac:dyDescent="0.2">
      <c r="A98" s="202"/>
      <c r="B98" s="217" t="s">
        <v>272</v>
      </c>
      <c r="C98" s="214">
        <v>38.994300000000003</v>
      </c>
      <c r="D98" s="214">
        <v>35.195799999999998</v>
      </c>
      <c r="E98" s="214">
        <v>47.527299999999997</v>
      </c>
      <c r="F98" s="214">
        <v>47.632199999999997</v>
      </c>
      <c r="G98" s="214">
        <v>46.789200000000001</v>
      </c>
      <c r="H98" s="214">
        <v>77.750699999999995</v>
      </c>
      <c r="I98" s="214">
        <v>52.450299999999999</v>
      </c>
      <c r="J98" s="214">
        <v>55.031500000000001</v>
      </c>
      <c r="K98" s="214">
        <v>48.804000000000002</v>
      </c>
      <c r="L98" s="214">
        <v>40.745899999999999</v>
      </c>
      <c r="M98" s="214">
        <v>77.000600000000006</v>
      </c>
      <c r="N98" s="214">
        <v>46.412700000000001</v>
      </c>
      <c r="O98" s="214">
        <v>0</v>
      </c>
      <c r="P98" s="214">
        <v>46.412700000000001</v>
      </c>
    </row>
    <row r="99" spans="1:16" x14ac:dyDescent="0.2">
      <c r="A99" s="202"/>
      <c r="B99" s="219" t="s">
        <v>273</v>
      </c>
      <c r="C99" s="214">
        <v>85.644300000000001</v>
      </c>
      <c r="D99" s="214">
        <v>70.588099999999997</v>
      </c>
      <c r="E99" s="214">
        <v>94.839500000000001</v>
      </c>
      <c r="F99" s="214">
        <v>95.272099999999995</v>
      </c>
      <c r="G99" s="214">
        <v>94.241900000000001</v>
      </c>
      <c r="H99" s="214">
        <v>87.004300000000001</v>
      </c>
      <c r="I99" s="214">
        <v>82.630300000000005</v>
      </c>
      <c r="J99" s="214">
        <v>122.88290000000001</v>
      </c>
      <c r="K99" s="214">
        <v>98</v>
      </c>
      <c r="L99" s="214">
        <v>84.201599999999999</v>
      </c>
      <c r="M99" s="214">
        <v>87.164900000000003</v>
      </c>
      <c r="N99" s="214">
        <v>92.239699999999999</v>
      </c>
      <c r="O99" s="214">
        <v>0</v>
      </c>
      <c r="P99" s="214">
        <v>92.239699999999999</v>
      </c>
    </row>
    <row r="100" spans="1:16" x14ac:dyDescent="0.2">
      <c r="A100" s="202"/>
      <c r="B100" s="213" t="s">
        <v>287</v>
      </c>
      <c r="C100" s="220">
        <v>0</v>
      </c>
      <c r="D100" s="220">
        <v>0</v>
      </c>
      <c r="E100" s="220">
        <v>0</v>
      </c>
      <c r="F100" s="220">
        <v>0</v>
      </c>
      <c r="G100" s="220">
        <v>0</v>
      </c>
      <c r="H100" s="220">
        <v>0</v>
      </c>
      <c r="I100" s="220">
        <v>0</v>
      </c>
      <c r="J100" s="220">
        <v>0</v>
      </c>
      <c r="K100" s="220">
        <v>0</v>
      </c>
      <c r="L100" s="220">
        <v>0</v>
      </c>
      <c r="M100" s="220">
        <v>0</v>
      </c>
      <c r="N100" s="220">
        <v>0</v>
      </c>
      <c r="O100" s="220">
        <v>0</v>
      </c>
      <c r="P100" s="220">
        <v>0</v>
      </c>
    </row>
    <row r="101" spans="1:16" x14ac:dyDescent="0.2">
      <c r="A101" s="202"/>
      <c r="B101" s="215" t="s">
        <v>269</v>
      </c>
      <c r="C101" s="216">
        <v>76283</v>
      </c>
      <c r="D101" s="216">
        <v>170424</v>
      </c>
      <c r="E101" s="216">
        <v>800765</v>
      </c>
      <c r="F101" s="216">
        <v>304095</v>
      </c>
      <c r="G101" s="216">
        <v>48441</v>
      </c>
      <c r="H101" s="216">
        <v>26636</v>
      </c>
      <c r="I101" s="216">
        <v>2268</v>
      </c>
      <c r="J101" s="216">
        <v>47774</v>
      </c>
      <c r="K101" s="216">
        <v>518</v>
      </c>
      <c r="L101" s="216">
        <v>345190</v>
      </c>
      <c r="M101" s="216">
        <v>27154</v>
      </c>
      <c r="N101" s="216">
        <v>1477204</v>
      </c>
      <c r="O101" s="216">
        <v>0</v>
      </c>
      <c r="P101" s="216">
        <v>1477204</v>
      </c>
    </row>
    <row r="102" spans="1:16" x14ac:dyDescent="0.2">
      <c r="A102" s="202"/>
      <c r="B102" s="217" t="s">
        <v>270</v>
      </c>
      <c r="C102" s="216">
        <v>35251</v>
      </c>
      <c r="D102" s="216">
        <v>83506</v>
      </c>
      <c r="E102" s="216">
        <v>403601</v>
      </c>
      <c r="F102" s="216">
        <v>154796</v>
      </c>
      <c r="G102" s="216">
        <v>23980</v>
      </c>
      <c r="H102" s="216">
        <v>21673</v>
      </c>
      <c r="I102" s="216">
        <v>1259</v>
      </c>
      <c r="J102" s="216">
        <v>23860</v>
      </c>
      <c r="K102" s="216">
        <v>258</v>
      </c>
      <c r="L102" s="216">
        <v>167856</v>
      </c>
      <c r="M102" s="216">
        <v>21931</v>
      </c>
      <c r="N102" s="216">
        <v>748184</v>
      </c>
      <c r="O102" s="216">
        <v>0</v>
      </c>
      <c r="P102" s="216">
        <v>748184</v>
      </c>
    </row>
    <row r="103" spans="1:16" x14ac:dyDescent="0.2">
      <c r="A103" s="202"/>
      <c r="B103" s="217" t="s">
        <v>271</v>
      </c>
      <c r="C103" s="216">
        <v>24552.46</v>
      </c>
      <c r="D103" s="216">
        <v>68127.759999999995</v>
      </c>
      <c r="E103" s="216">
        <v>375422.77</v>
      </c>
      <c r="F103" s="216">
        <v>146766.69</v>
      </c>
      <c r="G103" s="216">
        <v>22588.42</v>
      </c>
      <c r="H103" s="216">
        <v>32423.8</v>
      </c>
      <c r="I103" s="216">
        <v>623.11</v>
      </c>
      <c r="J103" s="216">
        <v>24491.040000000001</v>
      </c>
      <c r="K103" s="216">
        <v>254.2</v>
      </c>
      <c r="L103" s="216">
        <v>140382.79</v>
      </c>
      <c r="M103" s="216">
        <v>32678</v>
      </c>
      <c r="N103" s="216">
        <v>695250.25</v>
      </c>
      <c r="O103" s="216">
        <v>0</v>
      </c>
      <c r="P103" s="218">
        <v>695250.25</v>
      </c>
    </row>
    <row r="104" spans="1:16" x14ac:dyDescent="0.2">
      <c r="A104" s="202"/>
      <c r="B104" s="217" t="s">
        <v>272</v>
      </c>
      <c r="C104" s="214">
        <v>32.186</v>
      </c>
      <c r="D104" s="214">
        <v>39.9754</v>
      </c>
      <c r="E104" s="214">
        <v>46.883000000000003</v>
      </c>
      <c r="F104" s="214">
        <v>48.263399999999997</v>
      </c>
      <c r="G104" s="214">
        <v>46.630800000000001</v>
      </c>
      <c r="H104" s="214">
        <v>121.72920000000001</v>
      </c>
      <c r="I104" s="214">
        <v>27.474</v>
      </c>
      <c r="J104" s="214">
        <v>51.264400000000002</v>
      </c>
      <c r="K104" s="214">
        <v>49.073399999999999</v>
      </c>
      <c r="L104" s="214">
        <v>40.668300000000002</v>
      </c>
      <c r="M104" s="214">
        <v>120.3432</v>
      </c>
      <c r="N104" s="214">
        <v>47.065300000000001</v>
      </c>
      <c r="O104" s="214">
        <v>0</v>
      </c>
      <c r="P104" s="214">
        <v>47.065300000000001</v>
      </c>
    </row>
    <row r="105" spans="1:16" x14ac:dyDescent="0.2">
      <c r="A105" s="202"/>
      <c r="B105" s="219" t="s">
        <v>273</v>
      </c>
      <c r="C105" s="214">
        <v>69.650400000000005</v>
      </c>
      <c r="D105" s="214">
        <v>81.584299999999999</v>
      </c>
      <c r="E105" s="214">
        <v>93.018299999999996</v>
      </c>
      <c r="F105" s="214">
        <v>94.813000000000002</v>
      </c>
      <c r="G105" s="214">
        <v>94.196899999999999</v>
      </c>
      <c r="H105" s="214">
        <v>149.6046</v>
      </c>
      <c r="I105" s="214">
        <v>49.4925</v>
      </c>
      <c r="J105" s="214">
        <v>102.6448</v>
      </c>
      <c r="K105" s="214">
        <v>98.527100000000004</v>
      </c>
      <c r="L105" s="214">
        <v>83.632900000000006</v>
      </c>
      <c r="M105" s="214">
        <v>149.00370000000001</v>
      </c>
      <c r="N105" s="214">
        <v>92.924999999999997</v>
      </c>
      <c r="O105" s="214">
        <v>0</v>
      </c>
      <c r="P105" s="214">
        <v>92.924999999999997</v>
      </c>
    </row>
    <row r="106" spans="1:16" x14ac:dyDescent="0.2">
      <c r="A106" s="202"/>
      <c r="B106" s="213" t="s">
        <v>288</v>
      </c>
      <c r="C106" s="220">
        <v>0</v>
      </c>
      <c r="D106" s="220">
        <v>0</v>
      </c>
      <c r="E106" s="220">
        <v>0</v>
      </c>
      <c r="F106" s="220">
        <v>0</v>
      </c>
      <c r="G106" s="220">
        <v>0</v>
      </c>
      <c r="H106" s="220">
        <v>0</v>
      </c>
      <c r="I106" s="220">
        <v>0</v>
      </c>
      <c r="J106" s="220">
        <v>0</v>
      </c>
      <c r="K106" s="220">
        <v>0</v>
      </c>
      <c r="L106" s="220">
        <v>0</v>
      </c>
      <c r="M106" s="220">
        <v>0</v>
      </c>
      <c r="N106" s="220">
        <v>0</v>
      </c>
      <c r="O106" s="220">
        <v>0</v>
      </c>
      <c r="P106" s="220">
        <v>0</v>
      </c>
    </row>
    <row r="107" spans="1:16" x14ac:dyDescent="0.2">
      <c r="A107" s="202"/>
      <c r="B107" s="215" t="s">
        <v>269</v>
      </c>
      <c r="C107" s="216">
        <v>55297</v>
      </c>
      <c r="D107" s="216">
        <v>165262</v>
      </c>
      <c r="E107" s="216">
        <v>813852</v>
      </c>
      <c r="F107" s="216">
        <v>313524</v>
      </c>
      <c r="G107" s="216">
        <v>46042</v>
      </c>
      <c r="H107" s="216">
        <v>31595</v>
      </c>
      <c r="I107" s="216">
        <v>5342</v>
      </c>
      <c r="J107" s="216">
        <v>44500</v>
      </c>
      <c r="K107" s="216">
        <v>0</v>
      </c>
      <c r="L107" s="216">
        <v>316443</v>
      </c>
      <c r="M107" s="216">
        <v>31595</v>
      </c>
      <c r="N107" s="216">
        <v>1475414</v>
      </c>
      <c r="O107" s="216">
        <v>0</v>
      </c>
      <c r="P107" s="216">
        <v>1475414</v>
      </c>
    </row>
    <row r="108" spans="1:16" x14ac:dyDescent="0.2">
      <c r="A108" s="202"/>
      <c r="B108" s="217" t="s">
        <v>270</v>
      </c>
      <c r="C108" s="216">
        <v>24439</v>
      </c>
      <c r="D108" s="216">
        <v>82165</v>
      </c>
      <c r="E108" s="216">
        <v>406488</v>
      </c>
      <c r="F108" s="216">
        <v>156726</v>
      </c>
      <c r="G108" s="216">
        <v>23312</v>
      </c>
      <c r="H108" s="216">
        <v>30551</v>
      </c>
      <c r="I108" s="216">
        <v>3625</v>
      </c>
      <c r="J108" s="216">
        <v>22248</v>
      </c>
      <c r="K108" s="216">
        <v>0</v>
      </c>
      <c r="L108" s="216">
        <v>155789</v>
      </c>
      <c r="M108" s="216">
        <v>30551</v>
      </c>
      <c r="N108" s="216">
        <v>749554</v>
      </c>
      <c r="O108" s="216">
        <v>0</v>
      </c>
      <c r="P108" s="216">
        <v>749554</v>
      </c>
    </row>
    <row r="109" spans="1:16" x14ac:dyDescent="0.2">
      <c r="A109" s="202"/>
      <c r="B109" s="217" t="s">
        <v>271</v>
      </c>
      <c r="C109" s="216">
        <v>24643.119999999999</v>
      </c>
      <c r="D109" s="216">
        <v>65113.33</v>
      </c>
      <c r="E109" s="216">
        <v>374157.02</v>
      </c>
      <c r="F109" s="216">
        <v>143553.76999999999</v>
      </c>
      <c r="G109" s="216">
        <v>20901.650000000001</v>
      </c>
      <c r="H109" s="216">
        <v>19109.490000000002</v>
      </c>
      <c r="I109" s="216">
        <v>1763.88</v>
      </c>
      <c r="J109" s="216">
        <v>22348</v>
      </c>
      <c r="K109" s="216">
        <v>75.94</v>
      </c>
      <c r="L109" s="216">
        <v>134769.98000000001</v>
      </c>
      <c r="M109" s="216">
        <v>19185.43</v>
      </c>
      <c r="N109" s="216">
        <v>671666.2</v>
      </c>
      <c r="O109" s="216">
        <v>0</v>
      </c>
      <c r="P109" s="218">
        <v>671666.2</v>
      </c>
    </row>
    <row r="110" spans="1:16" x14ac:dyDescent="0.2">
      <c r="A110" s="202"/>
      <c r="B110" s="217" t="s">
        <v>272</v>
      </c>
      <c r="C110" s="214">
        <v>44.564999999999998</v>
      </c>
      <c r="D110" s="214">
        <v>39.400100000000002</v>
      </c>
      <c r="E110" s="214">
        <v>45.973599999999998</v>
      </c>
      <c r="F110" s="214">
        <v>45.787199999999999</v>
      </c>
      <c r="G110" s="214">
        <v>45.396900000000002</v>
      </c>
      <c r="H110" s="214">
        <v>60.482599999999998</v>
      </c>
      <c r="I110" s="214">
        <v>33.019100000000002</v>
      </c>
      <c r="J110" s="214">
        <v>50.220199999999998</v>
      </c>
      <c r="K110" s="214">
        <v>0</v>
      </c>
      <c r="L110" s="214">
        <v>42.588999999999999</v>
      </c>
      <c r="M110" s="214">
        <v>60.722999999999999</v>
      </c>
      <c r="N110" s="214">
        <v>45.523899999999998</v>
      </c>
      <c r="O110" s="214">
        <v>0</v>
      </c>
      <c r="P110" s="214">
        <v>45.523899999999998</v>
      </c>
    </row>
    <row r="111" spans="1:16" x14ac:dyDescent="0.2">
      <c r="A111" s="202"/>
      <c r="B111" s="219" t="s">
        <v>273</v>
      </c>
      <c r="C111" s="214">
        <v>100.8352</v>
      </c>
      <c r="D111" s="214">
        <v>79.247</v>
      </c>
      <c r="E111" s="214">
        <v>92.046300000000002</v>
      </c>
      <c r="F111" s="214">
        <v>91.595399999999998</v>
      </c>
      <c r="G111" s="214">
        <v>89.660499999999999</v>
      </c>
      <c r="H111" s="214">
        <v>62.549500000000002</v>
      </c>
      <c r="I111" s="214">
        <v>48.658799999999999</v>
      </c>
      <c r="J111" s="214">
        <v>100.4495</v>
      </c>
      <c r="K111" s="214">
        <v>0</v>
      </c>
      <c r="L111" s="214">
        <v>86.507999999999996</v>
      </c>
      <c r="M111" s="214">
        <v>62.798000000000002</v>
      </c>
      <c r="N111" s="214">
        <v>89.608800000000002</v>
      </c>
      <c r="O111" s="214">
        <v>0</v>
      </c>
      <c r="P111" s="214">
        <v>89.608800000000002</v>
      </c>
    </row>
    <row r="112" spans="1:16" x14ac:dyDescent="0.2">
      <c r="A112" s="202"/>
      <c r="B112" s="213" t="s">
        <v>289</v>
      </c>
      <c r="C112" s="220">
        <v>0</v>
      </c>
      <c r="D112" s="220">
        <v>0</v>
      </c>
      <c r="E112" s="220">
        <v>0</v>
      </c>
      <c r="F112" s="220">
        <v>0</v>
      </c>
      <c r="G112" s="220">
        <v>0</v>
      </c>
      <c r="H112" s="220">
        <v>0</v>
      </c>
      <c r="I112" s="220">
        <v>0</v>
      </c>
      <c r="J112" s="220">
        <v>0</v>
      </c>
      <c r="K112" s="220">
        <v>0</v>
      </c>
      <c r="L112" s="220">
        <v>0</v>
      </c>
      <c r="M112" s="220">
        <v>0</v>
      </c>
      <c r="N112" s="220">
        <v>0</v>
      </c>
      <c r="O112" s="220">
        <v>0</v>
      </c>
      <c r="P112" s="220">
        <v>0</v>
      </c>
    </row>
    <row r="113" spans="1:16" x14ac:dyDescent="0.2">
      <c r="A113" s="202"/>
      <c r="B113" s="215" t="s">
        <v>269</v>
      </c>
      <c r="C113" s="216">
        <v>77314</v>
      </c>
      <c r="D113" s="216">
        <v>203566</v>
      </c>
      <c r="E113" s="216">
        <v>812766</v>
      </c>
      <c r="F113" s="216">
        <v>319354</v>
      </c>
      <c r="G113" s="216">
        <v>48473</v>
      </c>
      <c r="H113" s="216">
        <v>50744</v>
      </c>
      <c r="I113" s="216">
        <v>2930</v>
      </c>
      <c r="J113" s="216">
        <v>47085</v>
      </c>
      <c r="K113" s="216">
        <v>330</v>
      </c>
      <c r="L113" s="216">
        <v>379368</v>
      </c>
      <c r="M113" s="216">
        <v>51074</v>
      </c>
      <c r="N113" s="216">
        <v>1562562</v>
      </c>
      <c r="O113" s="216">
        <v>0</v>
      </c>
      <c r="P113" s="216">
        <v>1562562</v>
      </c>
    </row>
    <row r="114" spans="1:16" x14ac:dyDescent="0.2">
      <c r="A114" s="202"/>
      <c r="B114" s="217" t="s">
        <v>270</v>
      </c>
      <c r="C114" s="216">
        <v>37563</v>
      </c>
      <c r="D114" s="216">
        <v>106149</v>
      </c>
      <c r="E114" s="216">
        <v>406380</v>
      </c>
      <c r="F114" s="216">
        <v>159684</v>
      </c>
      <c r="G114" s="216">
        <v>23982</v>
      </c>
      <c r="H114" s="216">
        <v>46345</v>
      </c>
      <c r="I114" s="216">
        <v>2930</v>
      </c>
      <c r="J114" s="216">
        <v>23544</v>
      </c>
      <c r="K114" s="216">
        <v>148</v>
      </c>
      <c r="L114" s="216">
        <v>194168</v>
      </c>
      <c r="M114" s="216">
        <v>46493</v>
      </c>
      <c r="N114" s="216">
        <v>806725</v>
      </c>
      <c r="O114" s="216">
        <v>0</v>
      </c>
      <c r="P114" s="216">
        <v>806725</v>
      </c>
    </row>
    <row r="115" spans="1:16" x14ac:dyDescent="0.2">
      <c r="A115" s="202"/>
      <c r="B115" s="217" t="s">
        <v>271</v>
      </c>
      <c r="C115" s="216">
        <v>30080.59</v>
      </c>
      <c r="D115" s="216">
        <v>80770.3</v>
      </c>
      <c r="E115" s="216">
        <v>391653.46</v>
      </c>
      <c r="F115" s="216">
        <v>153680.20000000001</v>
      </c>
      <c r="G115" s="216">
        <v>22712.28</v>
      </c>
      <c r="H115" s="216">
        <v>42081.98</v>
      </c>
      <c r="I115" s="216">
        <v>2636.86</v>
      </c>
      <c r="J115" s="216">
        <v>24328.62</v>
      </c>
      <c r="K115" s="216">
        <v>139.44</v>
      </c>
      <c r="L115" s="216">
        <v>160528.65</v>
      </c>
      <c r="M115" s="216">
        <v>42221.42</v>
      </c>
      <c r="N115" s="216">
        <v>748083.73</v>
      </c>
      <c r="O115" s="216">
        <v>0</v>
      </c>
      <c r="P115" s="218">
        <v>748083.73</v>
      </c>
    </row>
    <row r="116" spans="1:16" x14ac:dyDescent="0.2">
      <c r="A116" s="202"/>
      <c r="B116" s="217" t="s">
        <v>272</v>
      </c>
      <c r="C116" s="214">
        <v>38.906999999999996</v>
      </c>
      <c r="D116" s="214">
        <v>39.677700000000002</v>
      </c>
      <c r="E116" s="214">
        <v>48.1877</v>
      </c>
      <c r="F116" s="214">
        <v>48.122199999999999</v>
      </c>
      <c r="G116" s="214">
        <v>46.855499999999999</v>
      </c>
      <c r="H116" s="214">
        <v>82.93</v>
      </c>
      <c r="I116" s="214">
        <v>89.995199999999997</v>
      </c>
      <c r="J116" s="214">
        <v>51.669600000000003</v>
      </c>
      <c r="K116" s="214">
        <v>42.2545</v>
      </c>
      <c r="L116" s="214">
        <v>42.314799999999998</v>
      </c>
      <c r="M116" s="214">
        <v>82.667100000000005</v>
      </c>
      <c r="N116" s="214">
        <v>47.875500000000002</v>
      </c>
      <c r="O116" s="214">
        <v>0</v>
      </c>
      <c r="P116" s="214">
        <v>47.875500000000002</v>
      </c>
    </row>
    <row r="117" spans="1:16" x14ac:dyDescent="0.2">
      <c r="A117" s="202"/>
      <c r="B117" s="219" t="s">
        <v>273</v>
      </c>
      <c r="C117" s="214">
        <v>80.080399999999997</v>
      </c>
      <c r="D117" s="214">
        <v>76.091399999999993</v>
      </c>
      <c r="E117" s="214">
        <v>96.376199999999997</v>
      </c>
      <c r="F117" s="214">
        <v>96.240200000000002</v>
      </c>
      <c r="G117" s="214">
        <v>94.705500000000001</v>
      </c>
      <c r="H117" s="214">
        <v>90.801599999999993</v>
      </c>
      <c r="I117" s="214">
        <v>89.995199999999997</v>
      </c>
      <c r="J117" s="214">
        <v>103.3326</v>
      </c>
      <c r="K117" s="214">
        <v>94.216200000000001</v>
      </c>
      <c r="L117" s="214">
        <v>82.6751</v>
      </c>
      <c r="M117" s="214">
        <v>90.812399999999997</v>
      </c>
      <c r="N117" s="214">
        <v>92.730900000000005</v>
      </c>
      <c r="O117" s="214">
        <v>0</v>
      </c>
      <c r="P117" s="214">
        <v>92.730900000000005</v>
      </c>
    </row>
    <row r="118" spans="1:16" x14ac:dyDescent="0.2">
      <c r="A118" s="202"/>
      <c r="B118" s="213" t="s">
        <v>290</v>
      </c>
      <c r="C118" s="220">
        <v>0</v>
      </c>
      <c r="D118" s="220">
        <v>0</v>
      </c>
      <c r="E118" s="220">
        <v>0</v>
      </c>
      <c r="F118" s="220">
        <v>0</v>
      </c>
      <c r="G118" s="220">
        <v>0</v>
      </c>
      <c r="H118" s="220">
        <v>0</v>
      </c>
      <c r="I118" s="220">
        <v>0</v>
      </c>
      <c r="J118" s="220">
        <v>0</v>
      </c>
      <c r="K118" s="220">
        <v>0</v>
      </c>
      <c r="L118" s="220">
        <v>0</v>
      </c>
      <c r="M118" s="220">
        <v>0</v>
      </c>
      <c r="N118" s="220">
        <v>0</v>
      </c>
      <c r="O118" s="220">
        <v>0</v>
      </c>
      <c r="P118" s="220">
        <v>0</v>
      </c>
    </row>
    <row r="119" spans="1:16" x14ac:dyDescent="0.2">
      <c r="A119" s="202"/>
      <c r="B119" s="215" t="s">
        <v>269</v>
      </c>
      <c r="C119" s="216">
        <v>70186</v>
      </c>
      <c r="D119" s="216">
        <v>107824</v>
      </c>
      <c r="E119" s="216">
        <v>763369</v>
      </c>
      <c r="F119" s="216">
        <v>292972</v>
      </c>
      <c r="G119" s="216">
        <v>45563</v>
      </c>
      <c r="H119" s="216">
        <v>30331</v>
      </c>
      <c r="I119" s="216">
        <v>4110</v>
      </c>
      <c r="J119" s="216">
        <v>33977</v>
      </c>
      <c r="K119" s="216">
        <v>758</v>
      </c>
      <c r="L119" s="216">
        <v>261660</v>
      </c>
      <c r="M119" s="216">
        <v>31089</v>
      </c>
      <c r="N119" s="216">
        <v>1349090</v>
      </c>
      <c r="O119" s="216">
        <v>0</v>
      </c>
      <c r="P119" s="216">
        <v>1349090</v>
      </c>
    </row>
    <row r="120" spans="1:16" x14ac:dyDescent="0.2">
      <c r="A120" s="202"/>
      <c r="B120" s="217" t="s">
        <v>270</v>
      </c>
      <c r="C120" s="216">
        <v>33091</v>
      </c>
      <c r="D120" s="216">
        <v>57086</v>
      </c>
      <c r="E120" s="216">
        <v>395602</v>
      </c>
      <c r="F120" s="216">
        <v>148749</v>
      </c>
      <c r="G120" s="216">
        <v>22839</v>
      </c>
      <c r="H120" s="216">
        <v>27624</v>
      </c>
      <c r="I120" s="216">
        <v>3730</v>
      </c>
      <c r="J120" s="216">
        <v>19148</v>
      </c>
      <c r="K120" s="216">
        <v>380</v>
      </c>
      <c r="L120" s="216">
        <v>135894</v>
      </c>
      <c r="M120" s="216">
        <v>28004</v>
      </c>
      <c r="N120" s="216">
        <v>708249</v>
      </c>
      <c r="O120" s="216">
        <v>0</v>
      </c>
      <c r="P120" s="216">
        <v>708249</v>
      </c>
    </row>
    <row r="121" spans="1:16" x14ac:dyDescent="0.2">
      <c r="A121" s="202"/>
      <c r="B121" s="217" t="s">
        <v>271</v>
      </c>
      <c r="C121" s="216">
        <v>24492.17</v>
      </c>
      <c r="D121" s="216">
        <v>35408.74</v>
      </c>
      <c r="E121" s="216">
        <v>380881.02</v>
      </c>
      <c r="F121" s="216">
        <v>145882.49</v>
      </c>
      <c r="G121" s="216">
        <v>22379.5</v>
      </c>
      <c r="H121" s="216">
        <v>39069.769999999997</v>
      </c>
      <c r="I121" s="216">
        <v>2164.39</v>
      </c>
      <c r="J121" s="216">
        <v>20827.39</v>
      </c>
      <c r="K121" s="216">
        <v>302.12</v>
      </c>
      <c r="L121" s="216">
        <v>105272.19</v>
      </c>
      <c r="M121" s="216">
        <v>39371.89</v>
      </c>
      <c r="N121" s="216">
        <v>671407.59</v>
      </c>
      <c r="O121" s="216">
        <v>0</v>
      </c>
      <c r="P121" s="218">
        <v>671407.59</v>
      </c>
    </row>
    <row r="122" spans="1:16" x14ac:dyDescent="0.2">
      <c r="A122" s="202"/>
      <c r="B122" s="217" t="s">
        <v>272</v>
      </c>
      <c r="C122" s="214">
        <v>34.896099999999997</v>
      </c>
      <c r="D122" s="214">
        <v>32.839399999999998</v>
      </c>
      <c r="E122" s="214">
        <v>49.8947</v>
      </c>
      <c r="F122" s="214">
        <v>49.793999999999997</v>
      </c>
      <c r="G122" s="214">
        <v>49.117699999999999</v>
      </c>
      <c r="H122" s="214">
        <v>128.81129999999999</v>
      </c>
      <c r="I122" s="214">
        <v>52.6616</v>
      </c>
      <c r="J122" s="214">
        <v>61.298499999999997</v>
      </c>
      <c r="K122" s="214">
        <v>39.857500000000002</v>
      </c>
      <c r="L122" s="214">
        <v>40.232399999999998</v>
      </c>
      <c r="M122" s="214">
        <v>126.6425</v>
      </c>
      <c r="N122" s="214">
        <v>49.767400000000002</v>
      </c>
      <c r="O122" s="214">
        <v>0</v>
      </c>
      <c r="P122" s="214">
        <v>49.767400000000002</v>
      </c>
    </row>
    <row r="123" spans="1:16" x14ac:dyDescent="0.2">
      <c r="A123" s="202"/>
      <c r="B123" s="219" t="s">
        <v>273</v>
      </c>
      <c r="C123" s="214">
        <v>74.014600000000002</v>
      </c>
      <c r="D123" s="214">
        <v>62.027000000000001</v>
      </c>
      <c r="E123" s="214">
        <v>96.278800000000004</v>
      </c>
      <c r="F123" s="214">
        <v>98.072900000000004</v>
      </c>
      <c r="G123" s="214">
        <v>97.988100000000003</v>
      </c>
      <c r="H123" s="214">
        <v>141.4342</v>
      </c>
      <c r="I123" s="214">
        <v>58.026499999999999</v>
      </c>
      <c r="J123" s="214">
        <v>108.7706</v>
      </c>
      <c r="K123" s="214">
        <v>79.505300000000005</v>
      </c>
      <c r="L123" s="214">
        <v>77.466399999999993</v>
      </c>
      <c r="M123" s="214">
        <v>140.59379999999999</v>
      </c>
      <c r="N123" s="214">
        <v>94.798199999999994</v>
      </c>
      <c r="O123" s="214">
        <v>0</v>
      </c>
      <c r="P123" s="214">
        <v>94.798199999999994</v>
      </c>
    </row>
    <row r="124" spans="1:16" x14ac:dyDescent="0.2">
      <c r="A124" s="202"/>
      <c r="B124" s="213" t="s">
        <v>291</v>
      </c>
      <c r="C124" s="220">
        <v>0</v>
      </c>
      <c r="D124" s="220">
        <v>0</v>
      </c>
      <c r="E124" s="220">
        <v>0</v>
      </c>
      <c r="F124" s="220">
        <v>0</v>
      </c>
      <c r="G124" s="220">
        <v>0</v>
      </c>
      <c r="H124" s="220">
        <v>0</v>
      </c>
      <c r="I124" s="220">
        <v>0</v>
      </c>
      <c r="J124" s="220">
        <v>0</v>
      </c>
      <c r="K124" s="220">
        <v>0</v>
      </c>
      <c r="L124" s="220">
        <v>0</v>
      </c>
      <c r="M124" s="220">
        <v>0</v>
      </c>
      <c r="N124" s="220">
        <v>0</v>
      </c>
      <c r="O124" s="220">
        <v>0</v>
      </c>
      <c r="P124" s="220">
        <v>0</v>
      </c>
    </row>
    <row r="125" spans="1:16" x14ac:dyDescent="0.2">
      <c r="A125" s="202"/>
      <c r="B125" s="215" t="s">
        <v>269</v>
      </c>
      <c r="C125" s="216">
        <v>127109</v>
      </c>
      <c r="D125" s="216">
        <v>283240</v>
      </c>
      <c r="E125" s="216">
        <v>1237175</v>
      </c>
      <c r="F125" s="216">
        <v>466580</v>
      </c>
      <c r="G125" s="216">
        <v>72674</v>
      </c>
      <c r="H125" s="216">
        <v>27553</v>
      </c>
      <c r="I125" s="216">
        <v>8828</v>
      </c>
      <c r="J125" s="216">
        <v>46184</v>
      </c>
      <c r="K125" s="216">
        <v>684</v>
      </c>
      <c r="L125" s="216">
        <v>538035</v>
      </c>
      <c r="M125" s="216">
        <v>28237</v>
      </c>
      <c r="N125" s="216">
        <v>2270027</v>
      </c>
      <c r="O125" s="216">
        <v>0</v>
      </c>
      <c r="P125" s="216">
        <v>2270027</v>
      </c>
    </row>
    <row r="126" spans="1:16" x14ac:dyDescent="0.2">
      <c r="A126" s="202"/>
      <c r="B126" s="217" t="s">
        <v>270</v>
      </c>
      <c r="C126" s="216">
        <v>61947</v>
      </c>
      <c r="D126" s="216">
        <v>140377</v>
      </c>
      <c r="E126" s="216">
        <v>604540</v>
      </c>
      <c r="F126" s="216">
        <v>229718</v>
      </c>
      <c r="G126" s="216">
        <v>36315</v>
      </c>
      <c r="H126" s="216">
        <v>23009</v>
      </c>
      <c r="I126" s="216">
        <v>4453</v>
      </c>
      <c r="J126" s="216">
        <v>21886</v>
      </c>
      <c r="K126" s="216">
        <v>342</v>
      </c>
      <c r="L126" s="216">
        <v>264978</v>
      </c>
      <c r="M126" s="216">
        <v>23351</v>
      </c>
      <c r="N126" s="216">
        <v>1122587</v>
      </c>
      <c r="O126" s="216">
        <v>0</v>
      </c>
      <c r="P126" s="216">
        <v>1122587</v>
      </c>
    </row>
    <row r="127" spans="1:16" x14ac:dyDescent="0.2">
      <c r="A127" s="202"/>
      <c r="B127" s="217" t="s">
        <v>271</v>
      </c>
      <c r="C127" s="216">
        <v>43621.98</v>
      </c>
      <c r="D127" s="216">
        <v>112864.62</v>
      </c>
      <c r="E127" s="216">
        <v>573813.81999999995</v>
      </c>
      <c r="F127" s="216">
        <v>219976.65</v>
      </c>
      <c r="G127" s="216">
        <v>35667.26</v>
      </c>
      <c r="H127" s="216">
        <v>27061.42</v>
      </c>
      <c r="I127" s="216">
        <v>7131.63</v>
      </c>
      <c r="J127" s="216">
        <v>24403.03</v>
      </c>
      <c r="K127" s="216">
        <v>0</v>
      </c>
      <c r="L127" s="216">
        <v>223688.52</v>
      </c>
      <c r="M127" s="216">
        <v>27061.42</v>
      </c>
      <c r="N127" s="216">
        <v>1044540.41</v>
      </c>
      <c r="O127" s="216">
        <v>0</v>
      </c>
      <c r="P127" s="218">
        <v>1044540.41</v>
      </c>
    </row>
    <row r="128" spans="1:16" x14ac:dyDescent="0.2">
      <c r="A128" s="202"/>
      <c r="B128" s="217" t="s">
        <v>272</v>
      </c>
      <c r="C128" s="214">
        <v>34.318600000000004</v>
      </c>
      <c r="D128" s="214">
        <v>39.847700000000003</v>
      </c>
      <c r="E128" s="214">
        <v>46.381</v>
      </c>
      <c r="F128" s="214">
        <v>47.146599999999999</v>
      </c>
      <c r="G128" s="214">
        <v>49.078400000000002</v>
      </c>
      <c r="H128" s="214">
        <v>98.215900000000005</v>
      </c>
      <c r="I128" s="214">
        <v>80.784199999999998</v>
      </c>
      <c r="J128" s="214">
        <v>52.838700000000003</v>
      </c>
      <c r="K128" s="214">
        <v>0</v>
      </c>
      <c r="L128" s="214">
        <v>41.575099999999999</v>
      </c>
      <c r="M128" s="214">
        <v>95.836699999999993</v>
      </c>
      <c r="N128" s="214">
        <v>46.014400000000002</v>
      </c>
      <c r="O128" s="214">
        <v>0</v>
      </c>
      <c r="P128" s="214">
        <v>46.014400000000002</v>
      </c>
    </row>
    <row r="129" spans="1:16" ht="13.5" thickBot="1" x14ac:dyDescent="0.25">
      <c r="A129" s="202"/>
      <c r="B129" s="221" t="s">
        <v>273</v>
      </c>
      <c r="C129" s="222">
        <v>70.418199999999999</v>
      </c>
      <c r="D129" s="222">
        <v>80.4011</v>
      </c>
      <c r="E129" s="222">
        <v>94.917400000000001</v>
      </c>
      <c r="F129" s="222">
        <v>95.759399999999999</v>
      </c>
      <c r="G129" s="222">
        <v>98.216300000000004</v>
      </c>
      <c r="H129" s="222">
        <v>117.6123</v>
      </c>
      <c r="I129" s="222">
        <v>160.1534</v>
      </c>
      <c r="J129" s="222">
        <v>111.50060000000001</v>
      </c>
      <c r="K129" s="222">
        <v>0</v>
      </c>
      <c r="L129" s="222">
        <v>84.4178</v>
      </c>
      <c r="M129" s="222">
        <v>115.88979999999999</v>
      </c>
      <c r="N129" s="222">
        <v>93.047600000000003</v>
      </c>
      <c r="O129" s="222">
        <v>0</v>
      </c>
      <c r="P129" s="222">
        <v>93.047600000000003</v>
      </c>
    </row>
    <row r="130" spans="1:16" x14ac:dyDescent="0.2">
      <c r="A130" s="202"/>
      <c r="B130" s="213" t="s">
        <v>292</v>
      </c>
      <c r="C130" s="214">
        <v>0</v>
      </c>
      <c r="D130" s="214">
        <v>0</v>
      </c>
      <c r="E130" s="214">
        <v>0</v>
      </c>
      <c r="F130" s="214">
        <v>0</v>
      </c>
      <c r="G130" s="214">
        <v>0</v>
      </c>
      <c r="H130" s="214">
        <v>0</v>
      </c>
      <c r="I130" s="214">
        <v>0</v>
      </c>
      <c r="J130" s="214">
        <v>0</v>
      </c>
      <c r="K130" s="214">
        <v>0</v>
      </c>
      <c r="L130" s="214">
        <v>0</v>
      </c>
      <c r="M130" s="214">
        <v>0</v>
      </c>
      <c r="N130" s="214">
        <v>0</v>
      </c>
      <c r="O130" s="214">
        <v>0</v>
      </c>
      <c r="P130" s="214">
        <v>0</v>
      </c>
    </row>
    <row r="131" spans="1:16" x14ac:dyDescent="0.2">
      <c r="A131" s="202"/>
      <c r="B131" s="215" t="s">
        <v>269</v>
      </c>
      <c r="C131" s="216">
        <v>66243</v>
      </c>
      <c r="D131" s="216">
        <v>88780</v>
      </c>
      <c r="E131" s="216">
        <v>638267</v>
      </c>
      <c r="F131" s="216">
        <v>247684</v>
      </c>
      <c r="G131" s="216">
        <v>34830</v>
      </c>
      <c r="H131" s="216">
        <v>29402</v>
      </c>
      <c r="I131" s="216">
        <v>1823</v>
      </c>
      <c r="J131" s="216">
        <v>23350</v>
      </c>
      <c r="K131" s="216">
        <v>480</v>
      </c>
      <c r="L131" s="216">
        <v>215026</v>
      </c>
      <c r="M131" s="216">
        <v>29882</v>
      </c>
      <c r="N131" s="216">
        <v>1130859</v>
      </c>
      <c r="O131" s="216">
        <v>0</v>
      </c>
      <c r="P131" s="216">
        <v>1130859</v>
      </c>
    </row>
    <row r="132" spans="1:16" x14ac:dyDescent="0.2">
      <c r="A132" s="202"/>
      <c r="B132" s="217" t="s">
        <v>270</v>
      </c>
      <c r="C132" s="216">
        <v>33780</v>
      </c>
      <c r="D132" s="216">
        <v>46795</v>
      </c>
      <c r="E132" s="216">
        <v>321159</v>
      </c>
      <c r="F132" s="216">
        <v>130838</v>
      </c>
      <c r="G132" s="216">
        <v>17520</v>
      </c>
      <c r="H132" s="216">
        <v>28922</v>
      </c>
      <c r="I132" s="216">
        <v>1271</v>
      </c>
      <c r="J132" s="216">
        <v>11624</v>
      </c>
      <c r="K132" s="216">
        <v>240</v>
      </c>
      <c r="L132" s="216">
        <v>110990</v>
      </c>
      <c r="M132" s="216">
        <v>29162</v>
      </c>
      <c r="N132" s="216">
        <v>592149</v>
      </c>
      <c r="O132" s="216">
        <v>0</v>
      </c>
      <c r="P132" s="216">
        <v>592149</v>
      </c>
    </row>
    <row r="133" spans="1:16" x14ac:dyDescent="0.2">
      <c r="A133" s="202"/>
      <c r="B133" s="217" t="s">
        <v>271</v>
      </c>
      <c r="C133" s="216">
        <v>22392.07</v>
      </c>
      <c r="D133" s="216">
        <v>38726</v>
      </c>
      <c r="E133" s="216">
        <v>310204.09000000003</v>
      </c>
      <c r="F133" s="216">
        <v>124071.09</v>
      </c>
      <c r="G133" s="216">
        <v>17894.22</v>
      </c>
      <c r="H133" s="216">
        <v>30682.639999999999</v>
      </c>
      <c r="I133" s="216">
        <v>1645.14</v>
      </c>
      <c r="J133" s="216">
        <v>13863.67</v>
      </c>
      <c r="K133" s="216">
        <v>249</v>
      </c>
      <c r="L133" s="216">
        <v>94521.1</v>
      </c>
      <c r="M133" s="216">
        <v>30931.64</v>
      </c>
      <c r="N133" s="216">
        <v>559727.92000000004</v>
      </c>
      <c r="O133" s="216">
        <v>0</v>
      </c>
      <c r="P133" s="218">
        <v>559727.92000000004</v>
      </c>
    </row>
    <row r="134" spans="1:16" x14ac:dyDescent="0.2">
      <c r="A134" s="202"/>
      <c r="B134" s="217" t="s">
        <v>272</v>
      </c>
      <c r="C134" s="214">
        <v>33.802900000000001</v>
      </c>
      <c r="D134" s="214">
        <v>43.620199999999997</v>
      </c>
      <c r="E134" s="214">
        <v>48.600999999999999</v>
      </c>
      <c r="F134" s="214">
        <v>50.092500000000001</v>
      </c>
      <c r="G134" s="214">
        <v>51.375900000000001</v>
      </c>
      <c r="H134" s="214">
        <v>104.3556</v>
      </c>
      <c r="I134" s="214">
        <v>90.243600000000001</v>
      </c>
      <c r="J134" s="214">
        <v>59.3733</v>
      </c>
      <c r="K134" s="214">
        <v>51.875</v>
      </c>
      <c r="L134" s="214">
        <v>43.957999999999998</v>
      </c>
      <c r="M134" s="214">
        <v>103.51260000000001</v>
      </c>
      <c r="N134" s="214">
        <v>49.495800000000003</v>
      </c>
      <c r="O134" s="214">
        <v>0</v>
      </c>
      <c r="P134" s="214">
        <v>49.495800000000003</v>
      </c>
    </row>
    <row r="135" spans="1:16" x14ac:dyDescent="0.2">
      <c r="A135" s="202"/>
      <c r="B135" s="219" t="s">
        <v>273</v>
      </c>
      <c r="C135" s="214">
        <v>66.287999999999997</v>
      </c>
      <c r="D135" s="214">
        <v>82.756699999999995</v>
      </c>
      <c r="E135" s="214">
        <v>96.588899999999995</v>
      </c>
      <c r="F135" s="214">
        <v>94.828000000000003</v>
      </c>
      <c r="G135" s="214">
        <v>102.136</v>
      </c>
      <c r="H135" s="214">
        <v>106.08750000000001</v>
      </c>
      <c r="I135" s="214">
        <v>129.4367</v>
      </c>
      <c r="J135" s="214">
        <v>119.2676</v>
      </c>
      <c r="K135" s="214">
        <v>103.75</v>
      </c>
      <c r="L135" s="214">
        <v>85.161799999999999</v>
      </c>
      <c r="M135" s="214">
        <v>106.06829999999999</v>
      </c>
      <c r="N135" s="214">
        <v>94.524799999999999</v>
      </c>
      <c r="O135" s="214">
        <v>0</v>
      </c>
      <c r="P135" s="214">
        <v>94.524799999999999</v>
      </c>
    </row>
    <row r="136" spans="1:16" x14ac:dyDescent="0.2">
      <c r="A136" s="202"/>
      <c r="B136" s="213" t="s">
        <v>293</v>
      </c>
      <c r="C136" s="220">
        <v>0</v>
      </c>
      <c r="D136" s="220">
        <v>0</v>
      </c>
      <c r="E136" s="220">
        <v>0</v>
      </c>
      <c r="F136" s="220">
        <v>0</v>
      </c>
      <c r="G136" s="220">
        <v>0</v>
      </c>
      <c r="H136" s="220">
        <v>0</v>
      </c>
      <c r="I136" s="220">
        <v>0</v>
      </c>
      <c r="J136" s="220">
        <v>0</v>
      </c>
      <c r="K136" s="220">
        <v>0</v>
      </c>
      <c r="L136" s="220">
        <v>0</v>
      </c>
      <c r="M136" s="220">
        <v>0</v>
      </c>
      <c r="N136" s="220">
        <v>0</v>
      </c>
      <c r="O136" s="220">
        <v>0</v>
      </c>
      <c r="P136" s="220">
        <v>0</v>
      </c>
    </row>
    <row r="137" spans="1:16" x14ac:dyDescent="0.2">
      <c r="A137" s="202"/>
      <c r="B137" s="215" t="s">
        <v>269</v>
      </c>
      <c r="C137" s="216">
        <v>97274</v>
      </c>
      <c r="D137" s="216">
        <v>176258</v>
      </c>
      <c r="E137" s="216">
        <v>542954</v>
      </c>
      <c r="F137" s="216">
        <v>215576</v>
      </c>
      <c r="G137" s="216">
        <v>32350</v>
      </c>
      <c r="H137" s="216">
        <v>38829</v>
      </c>
      <c r="I137" s="216">
        <v>2450</v>
      </c>
      <c r="J137" s="216">
        <v>21400</v>
      </c>
      <c r="K137" s="216">
        <v>0</v>
      </c>
      <c r="L137" s="216">
        <v>329732</v>
      </c>
      <c r="M137" s="216">
        <v>38829</v>
      </c>
      <c r="N137" s="216">
        <v>1127091</v>
      </c>
      <c r="O137" s="216">
        <v>0</v>
      </c>
      <c r="P137" s="216">
        <v>1127091</v>
      </c>
    </row>
    <row r="138" spans="1:16" x14ac:dyDescent="0.2">
      <c r="A138" s="202"/>
      <c r="B138" s="217" t="s">
        <v>270</v>
      </c>
      <c r="C138" s="216">
        <v>27776</v>
      </c>
      <c r="D138" s="216">
        <v>98040</v>
      </c>
      <c r="E138" s="216">
        <v>277842</v>
      </c>
      <c r="F138" s="216">
        <v>110231</v>
      </c>
      <c r="G138" s="216">
        <v>16859</v>
      </c>
      <c r="H138" s="216">
        <v>37840</v>
      </c>
      <c r="I138" s="216">
        <v>960</v>
      </c>
      <c r="J138" s="216">
        <v>9572</v>
      </c>
      <c r="K138" s="216">
        <v>0</v>
      </c>
      <c r="L138" s="216">
        <v>153207</v>
      </c>
      <c r="M138" s="216">
        <v>37840</v>
      </c>
      <c r="N138" s="216">
        <v>579120</v>
      </c>
      <c r="O138" s="216">
        <v>0</v>
      </c>
      <c r="P138" s="216">
        <v>579120</v>
      </c>
    </row>
    <row r="139" spans="1:16" x14ac:dyDescent="0.2">
      <c r="A139" s="202"/>
      <c r="B139" s="217" t="s">
        <v>271</v>
      </c>
      <c r="C139" s="216">
        <v>24018.31</v>
      </c>
      <c r="D139" s="216">
        <v>75774.42</v>
      </c>
      <c r="E139" s="216">
        <v>267623.92</v>
      </c>
      <c r="F139" s="216">
        <v>107224.16</v>
      </c>
      <c r="G139" s="216">
        <v>16325.77</v>
      </c>
      <c r="H139" s="216">
        <v>22477.99</v>
      </c>
      <c r="I139" s="216">
        <v>908.29</v>
      </c>
      <c r="J139" s="216">
        <v>7940.16</v>
      </c>
      <c r="K139" s="216">
        <v>0</v>
      </c>
      <c r="L139" s="216">
        <v>124966.95</v>
      </c>
      <c r="M139" s="216">
        <v>22477.99</v>
      </c>
      <c r="N139" s="216">
        <v>522293.02</v>
      </c>
      <c r="O139" s="216">
        <v>0</v>
      </c>
      <c r="P139" s="218">
        <v>522293.02</v>
      </c>
    </row>
    <row r="140" spans="1:16" x14ac:dyDescent="0.2">
      <c r="A140" s="202"/>
      <c r="B140" s="217" t="s">
        <v>272</v>
      </c>
      <c r="C140" s="214">
        <v>24.691400000000002</v>
      </c>
      <c r="D140" s="214">
        <v>42.990600000000001</v>
      </c>
      <c r="E140" s="214">
        <v>49.290300000000002</v>
      </c>
      <c r="F140" s="214">
        <v>49.738399999999999</v>
      </c>
      <c r="G140" s="214">
        <v>50.466099999999997</v>
      </c>
      <c r="H140" s="214">
        <v>57.889699999999998</v>
      </c>
      <c r="I140" s="214">
        <v>37.073099999999997</v>
      </c>
      <c r="J140" s="214">
        <v>37.1036</v>
      </c>
      <c r="K140" s="214">
        <v>0</v>
      </c>
      <c r="L140" s="214">
        <v>37.8996</v>
      </c>
      <c r="M140" s="214">
        <v>57.889699999999998</v>
      </c>
      <c r="N140" s="214">
        <v>46.3399</v>
      </c>
      <c r="O140" s="214">
        <v>0</v>
      </c>
      <c r="P140" s="214">
        <v>46.3399</v>
      </c>
    </row>
    <row r="141" spans="1:16" x14ac:dyDescent="0.2">
      <c r="A141" s="202"/>
      <c r="B141" s="219" t="s">
        <v>273</v>
      </c>
      <c r="C141" s="214">
        <v>86.471500000000006</v>
      </c>
      <c r="D141" s="214">
        <v>77.289299999999997</v>
      </c>
      <c r="E141" s="214">
        <v>96.322299999999998</v>
      </c>
      <c r="F141" s="214">
        <v>97.272199999999998</v>
      </c>
      <c r="G141" s="214">
        <v>96.837100000000007</v>
      </c>
      <c r="H141" s="214">
        <v>59.402700000000003</v>
      </c>
      <c r="I141" s="214">
        <v>94.613500000000002</v>
      </c>
      <c r="J141" s="214">
        <v>82.951899999999995</v>
      </c>
      <c r="K141" s="214">
        <v>0</v>
      </c>
      <c r="L141" s="214">
        <v>81.567400000000006</v>
      </c>
      <c r="M141" s="214">
        <v>59.402700000000003</v>
      </c>
      <c r="N141" s="214">
        <v>90.187399999999997</v>
      </c>
      <c r="O141" s="214">
        <v>0</v>
      </c>
      <c r="P141" s="214">
        <v>90.187399999999997</v>
      </c>
    </row>
    <row r="142" spans="1:16" x14ac:dyDescent="0.2">
      <c r="A142" s="202"/>
      <c r="B142" s="213" t="s">
        <v>294</v>
      </c>
      <c r="C142" s="220">
        <v>0</v>
      </c>
      <c r="D142" s="220">
        <v>0</v>
      </c>
      <c r="E142" s="220">
        <v>0</v>
      </c>
      <c r="F142" s="220">
        <v>0</v>
      </c>
      <c r="G142" s="220">
        <v>0</v>
      </c>
      <c r="H142" s="220">
        <v>0</v>
      </c>
      <c r="I142" s="220">
        <v>0</v>
      </c>
      <c r="J142" s="220">
        <v>0</v>
      </c>
      <c r="K142" s="220">
        <v>0</v>
      </c>
      <c r="L142" s="220">
        <v>0</v>
      </c>
      <c r="M142" s="220">
        <v>0</v>
      </c>
      <c r="N142" s="220">
        <v>0</v>
      </c>
      <c r="O142" s="220">
        <v>0</v>
      </c>
      <c r="P142" s="220">
        <v>0</v>
      </c>
    </row>
    <row r="143" spans="1:16" x14ac:dyDescent="0.2">
      <c r="A143" s="202"/>
      <c r="B143" s="215" t="s">
        <v>269</v>
      </c>
      <c r="C143" s="216">
        <v>41041</v>
      </c>
      <c r="D143" s="216">
        <v>52837</v>
      </c>
      <c r="E143" s="216">
        <v>424256</v>
      </c>
      <c r="F143" s="216">
        <v>175455</v>
      </c>
      <c r="G143" s="216">
        <v>27620</v>
      </c>
      <c r="H143" s="216">
        <v>49601</v>
      </c>
      <c r="I143" s="216">
        <v>1350</v>
      </c>
      <c r="J143" s="216">
        <v>13959</v>
      </c>
      <c r="K143" s="216">
        <v>100</v>
      </c>
      <c r="L143" s="216">
        <v>136807</v>
      </c>
      <c r="M143" s="216">
        <v>49701</v>
      </c>
      <c r="N143" s="216">
        <v>786219</v>
      </c>
      <c r="O143" s="216">
        <v>0</v>
      </c>
      <c r="P143" s="216">
        <v>786219</v>
      </c>
    </row>
    <row r="144" spans="1:16" x14ac:dyDescent="0.2">
      <c r="A144" s="202"/>
      <c r="B144" s="217" t="s">
        <v>270</v>
      </c>
      <c r="C144" s="216">
        <v>20163</v>
      </c>
      <c r="D144" s="216">
        <v>26234</v>
      </c>
      <c r="E144" s="216">
        <v>235459</v>
      </c>
      <c r="F144" s="216">
        <v>100566</v>
      </c>
      <c r="G144" s="216">
        <v>14044</v>
      </c>
      <c r="H144" s="216">
        <v>45398</v>
      </c>
      <c r="I144" s="216">
        <v>1295</v>
      </c>
      <c r="J144" s="216">
        <v>6720</v>
      </c>
      <c r="K144" s="216">
        <v>50</v>
      </c>
      <c r="L144" s="216">
        <v>68456</v>
      </c>
      <c r="M144" s="216">
        <v>45448</v>
      </c>
      <c r="N144" s="216">
        <v>449929</v>
      </c>
      <c r="O144" s="216">
        <v>0</v>
      </c>
      <c r="P144" s="216">
        <v>449929</v>
      </c>
    </row>
    <row r="145" spans="1:16" x14ac:dyDescent="0.2">
      <c r="A145" s="202"/>
      <c r="B145" s="217" t="s">
        <v>271</v>
      </c>
      <c r="C145" s="216">
        <v>15012.94</v>
      </c>
      <c r="D145" s="216">
        <v>15179.33</v>
      </c>
      <c r="E145" s="216">
        <v>212181.31</v>
      </c>
      <c r="F145" s="216">
        <v>85311.71</v>
      </c>
      <c r="G145" s="216">
        <v>11720.37</v>
      </c>
      <c r="H145" s="216">
        <v>39953.29</v>
      </c>
      <c r="I145" s="216">
        <v>1215.8699999999999</v>
      </c>
      <c r="J145" s="216">
        <v>5882.27</v>
      </c>
      <c r="K145" s="216">
        <v>0</v>
      </c>
      <c r="L145" s="216">
        <v>49010.78</v>
      </c>
      <c r="M145" s="216">
        <v>39953.29</v>
      </c>
      <c r="N145" s="216">
        <v>386457.09</v>
      </c>
      <c r="O145" s="216">
        <v>0</v>
      </c>
      <c r="P145" s="218">
        <v>386457.09</v>
      </c>
    </row>
    <row r="146" spans="1:16" x14ac:dyDescent="0.2">
      <c r="A146" s="202"/>
      <c r="B146" s="217" t="s">
        <v>272</v>
      </c>
      <c r="C146" s="214">
        <v>36.580300000000001</v>
      </c>
      <c r="D146" s="214">
        <v>28.7286</v>
      </c>
      <c r="E146" s="214">
        <v>50.012599999999999</v>
      </c>
      <c r="F146" s="214">
        <v>48.623100000000001</v>
      </c>
      <c r="G146" s="214">
        <v>42.434399999999997</v>
      </c>
      <c r="H146" s="214">
        <v>80.549400000000006</v>
      </c>
      <c r="I146" s="214">
        <v>90.064400000000006</v>
      </c>
      <c r="J146" s="214">
        <v>42.139600000000002</v>
      </c>
      <c r="K146" s="214">
        <v>0</v>
      </c>
      <c r="L146" s="214">
        <v>35.824800000000003</v>
      </c>
      <c r="M146" s="214">
        <v>80.387299999999996</v>
      </c>
      <c r="N146" s="214">
        <v>49.1539</v>
      </c>
      <c r="O146" s="214">
        <v>0</v>
      </c>
      <c r="P146" s="214">
        <v>49.1539</v>
      </c>
    </row>
    <row r="147" spans="1:16" x14ac:dyDescent="0.2">
      <c r="A147" s="202"/>
      <c r="B147" s="219" t="s">
        <v>273</v>
      </c>
      <c r="C147" s="214">
        <v>74.457899999999995</v>
      </c>
      <c r="D147" s="214">
        <v>57.8613</v>
      </c>
      <c r="E147" s="214">
        <v>90.113900000000001</v>
      </c>
      <c r="F147" s="214">
        <v>84.831599999999995</v>
      </c>
      <c r="G147" s="214">
        <v>83.454599999999999</v>
      </c>
      <c r="H147" s="214">
        <v>88.006699999999995</v>
      </c>
      <c r="I147" s="214">
        <v>93.889600000000002</v>
      </c>
      <c r="J147" s="214">
        <v>87.533799999999999</v>
      </c>
      <c r="K147" s="214">
        <v>0</v>
      </c>
      <c r="L147" s="214">
        <v>71.5946</v>
      </c>
      <c r="M147" s="214">
        <v>87.909899999999993</v>
      </c>
      <c r="N147" s="214">
        <v>85.892899999999997</v>
      </c>
      <c r="O147" s="214">
        <v>0</v>
      </c>
      <c r="P147" s="214">
        <v>85.892899999999997</v>
      </c>
    </row>
    <row r="148" spans="1:16" x14ac:dyDescent="0.2">
      <c r="A148" s="202"/>
      <c r="B148" s="213" t="s">
        <v>295</v>
      </c>
      <c r="C148" s="220">
        <v>0</v>
      </c>
      <c r="D148" s="220">
        <v>0</v>
      </c>
      <c r="E148" s="220">
        <v>0</v>
      </c>
      <c r="F148" s="220">
        <v>0</v>
      </c>
      <c r="G148" s="220">
        <v>0</v>
      </c>
      <c r="H148" s="220">
        <v>0</v>
      </c>
      <c r="I148" s="220">
        <v>0</v>
      </c>
      <c r="J148" s="220">
        <v>0</v>
      </c>
      <c r="K148" s="220">
        <v>0</v>
      </c>
      <c r="L148" s="220">
        <v>0</v>
      </c>
      <c r="M148" s="220">
        <v>0</v>
      </c>
      <c r="N148" s="220">
        <v>0</v>
      </c>
      <c r="O148" s="220">
        <v>0</v>
      </c>
      <c r="P148" s="220">
        <v>0</v>
      </c>
    </row>
    <row r="149" spans="1:16" x14ac:dyDescent="0.2">
      <c r="A149" s="202"/>
      <c r="B149" s="215" t="s">
        <v>269</v>
      </c>
      <c r="C149" s="216">
        <v>79769</v>
      </c>
      <c r="D149" s="216">
        <v>133136</v>
      </c>
      <c r="E149" s="216">
        <v>800918</v>
      </c>
      <c r="F149" s="216">
        <v>316217</v>
      </c>
      <c r="G149" s="216">
        <v>46613</v>
      </c>
      <c r="H149" s="216">
        <v>53682</v>
      </c>
      <c r="I149" s="216">
        <v>4121</v>
      </c>
      <c r="J149" s="216">
        <v>24412</v>
      </c>
      <c r="K149" s="216">
        <v>0</v>
      </c>
      <c r="L149" s="216">
        <v>288051</v>
      </c>
      <c r="M149" s="216">
        <v>53682</v>
      </c>
      <c r="N149" s="216">
        <v>1458868</v>
      </c>
      <c r="O149" s="216">
        <v>0</v>
      </c>
      <c r="P149" s="216">
        <v>1458868</v>
      </c>
    </row>
    <row r="150" spans="1:16" x14ac:dyDescent="0.2">
      <c r="A150" s="202"/>
      <c r="B150" s="217" t="s">
        <v>270</v>
      </c>
      <c r="C150" s="216">
        <v>36240</v>
      </c>
      <c r="D150" s="216">
        <v>64856</v>
      </c>
      <c r="E150" s="216">
        <v>393707</v>
      </c>
      <c r="F150" s="216">
        <v>161334</v>
      </c>
      <c r="G150" s="216">
        <v>22299</v>
      </c>
      <c r="H150" s="216">
        <v>44866</v>
      </c>
      <c r="I150" s="216">
        <v>1607</v>
      </c>
      <c r="J150" s="216">
        <v>10721</v>
      </c>
      <c r="K150" s="216">
        <v>0</v>
      </c>
      <c r="L150" s="216">
        <v>135723</v>
      </c>
      <c r="M150" s="216">
        <v>44866</v>
      </c>
      <c r="N150" s="216">
        <v>735630</v>
      </c>
      <c r="O150" s="216">
        <v>0</v>
      </c>
      <c r="P150" s="216">
        <v>735630</v>
      </c>
    </row>
    <row r="151" spans="1:16" x14ac:dyDescent="0.2">
      <c r="A151" s="202"/>
      <c r="B151" s="217" t="s">
        <v>271</v>
      </c>
      <c r="C151" s="216">
        <v>28860.959999999999</v>
      </c>
      <c r="D151" s="216">
        <v>55322.25</v>
      </c>
      <c r="E151" s="216">
        <v>363032.4</v>
      </c>
      <c r="F151" s="216">
        <v>144386.45000000001</v>
      </c>
      <c r="G151" s="216">
        <v>21182.66</v>
      </c>
      <c r="H151" s="216">
        <v>49172.59</v>
      </c>
      <c r="I151" s="216">
        <v>2107.09</v>
      </c>
      <c r="J151" s="216">
        <v>10382.620000000001</v>
      </c>
      <c r="K151" s="216">
        <v>0</v>
      </c>
      <c r="L151" s="216">
        <v>117855.58</v>
      </c>
      <c r="M151" s="216">
        <v>49172.59</v>
      </c>
      <c r="N151" s="216">
        <v>674447.02</v>
      </c>
      <c r="O151" s="216">
        <v>0</v>
      </c>
      <c r="P151" s="218">
        <v>674447.02</v>
      </c>
    </row>
    <row r="152" spans="1:16" x14ac:dyDescent="0.2">
      <c r="A152" s="202"/>
      <c r="B152" s="217" t="s">
        <v>272</v>
      </c>
      <c r="C152" s="214">
        <v>36.180700000000002</v>
      </c>
      <c r="D152" s="214">
        <v>41.553199999999997</v>
      </c>
      <c r="E152" s="214">
        <v>45.326999999999998</v>
      </c>
      <c r="F152" s="214">
        <v>45.660600000000002</v>
      </c>
      <c r="G152" s="214">
        <v>45.4437</v>
      </c>
      <c r="H152" s="214">
        <v>91.599800000000002</v>
      </c>
      <c r="I152" s="214">
        <v>51.130600000000001</v>
      </c>
      <c r="J152" s="214">
        <v>42.530799999999999</v>
      </c>
      <c r="K152" s="214">
        <v>0</v>
      </c>
      <c r="L152" s="214">
        <v>40.9148</v>
      </c>
      <c r="M152" s="214">
        <v>91.599800000000002</v>
      </c>
      <c r="N152" s="214">
        <v>46.230800000000002</v>
      </c>
      <c r="O152" s="214">
        <v>0</v>
      </c>
      <c r="P152" s="214">
        <v>46.230800000000002</v>
      </c>
    </row>
    <row r="153" spans="1:16" x14ac:dyDescent="0.2">
      <c r="A153" s="202"/>
      <c r="B153" s="219" t="s">
        <v>273</v>
      </c>
      <c r="C153" s="214">
        <v>79.638400000000004</v>
      </c>
      <c r="D153" s="214">
        <v>85.3001</v>
      </c>
      <c r="E153" s="214">
        <v>92.208799999999997</v>
      </c>
      <c r="F153" s="214">
        <v>89.495400000000004</v>
      </c>
      <c r="G153" s="214">
        <v>94.993799999999993</v>
      </c>
      <c r="H153" s="214">
        <v>109.5988</v>
      </c>
      <c r="I153" s="214">
        <v>131.11949999999999</v>
      </c>
      <c r="J153" s="214">
        <v>96.843800000000002</v>
      </c>
      <c r="K153" s="214">
        <v>0</v>
      </c>
      <c r="L153" s="214">
        <v>86.835400000000007</v>
      </c>
      <c r="M153" s="214">
        <v>109.5988</v>
      </c>
      <c r="N153" s="214">
        <v>91.682900000000004</v>
      </c>
      <c r="O153" s="214">
        <v>0</v>
      </c>
      <c r="P153" s="214">
        <v>91.682900000000004</v>
      </c>
    </row>
    <row r="154" spans="1:16" x14ac:dyDescent="0.2">
      <c r="A154" s="202"/>
      <c r="B154" s="213" t="s">
        <v>296</v>
      </c>
      <c r="C154" s="220">
        <v>0</v>
      </c>
      <c r="D154" s="220">
        <v>0</v>
      </c>
      <c r="E154" s="220">
        <v>0</v>
      </c>
      <c r="F154" s="220">
        <v>0</v>
      </c>
      <c r="G154" s="220">
        <v>0</v>
      </c>
      <c r="H154" s="220">
        <v>0</v>
      </c>
      <c r="I154" s="220">
        <v>0</v>
      </c>
      <c r="J154" s="220">
        <v>0</v>
      </c>
      <c r="K154" s="220">
        <v>0</v>
      </c>
      <c r="L154" s="220">
        <v>0</v>
      </c>
      <c r="M154" s="220">
        <v>0</v>
      </c>
      <c r="N154" s="220">
        <v>0</v>
      </c>
      <c r="O154" s="220">
        <v>0</v>
      </c>
      <c r="P154" s="220">
        <v>0</v>
      </c>
    </row>
    <row r="155" spans="1:16" x14ac:dyDescent="0.2">
      <c r="A155" s="202"/>
      <c r="B155" s="215" t="s">
        <v>269</v>
      </c>
      <c r="C155" s="216">
        <v>74246</v>
      </c>
      <c r="D155" s="216">
        <v>126765</v>
      </c>
      <c r="E155" s="216">
        <v>630928</v>
      </c>
      <c r="F155" s="216">
        <v>247054</v>
      </c>
      <c r="G155" s="216">
        <v>37427</v>
      </c>
      <c r="H155" s="216">
        <v>37694</v>
      </c>
      <c r="I155" s="216">
        <v>4138</v>
      </c>
      <c r="J155" s="216">
        <v>25400</v>
      </c>
      <c r="K155" s="216">
        <v>100</v>
      </c>
      <c r="L155" s="216">
        <v>267976</v>
      </c>
      <c r="M155" s="216">
        <v>37794</v>
      </c>
      <c r="N155" s="216">
        <v>1183752</v>
      </c>
      <c r="O155" s="216">
        <v>0</v>
      </c>
      <c r="P155" s="216">
        <v>1183752</v>
      </c>
    </row>
    <row r="156" spans="1:16" x14ac:dyDescent="0.2">
      <c r="A156" s="202"/>
      <c r="B156" s="217" t="s">
        <v>270</v>
      </c>
      <c r="C156" s="216">
        <v>38257</v>
      </c>
      <c r="D156" s="216">
        <v>63901</v>
      </c>
      <c r="E156" s="216">
        <v>322619</v>
      </c>
      <c r="F156" s="216">
        <v>126028</v>
      </c>
      <c r="G156" s="216">
        <v>20172</v>
      </c>
      <c r="H156" s="216">
        <v>35694</v>
      </c>
      <c r="I156" s="216">
        <v>2279</v>
      </c>
      <c r="J156" s="216">
        <v>11300</v>
      </c>
      <c r="K156" s="216">
        <v>100</v>
      </c>
      <c r="L156" s="216">
        <v>135909</v>
      </c>
      <c r="M156" s="216">
        <v>35794</v>
      </c>
      <c r="N156" s="216">
        <v>620350</v>
      </c>
      <c r="O156" s="216">
        <v>0</v>
      </c>
      <c r="P156" s="216">
        <v>620350</v>
      </c>
    </row>
    <row r="157" spans="1:16" x14ac:dyDescent="0.2">
      <c r="A157" s="202"/>
      <c r="B157" s="217" t="s">
        <v>271</v>
      </c>
      <c r="C157" s="216">
        <v>27756.99</v>
      </c>
      <c r="D157" s="216">
        <v>40512.22</v>
      </c>
      <c r="E157" s="216">
        <v>295309.96000000002</v>
      </c>
      <c r="F157" s="216">
        <v>115513.49</v>
      </c>
      <c r="G157" s="216">
        <v>16944.400000000001</v>
      </c>
      <c r="H157" s="216">
        <v>26934.560000000001</v>
      </c>
      <c r="I157" s="216">
        <v>1856.22</v>
      </c>
      <c r="J157" s="216">
        <v>7975.65</v>
      </c>
      <c r="K157" s="216">
        <v>39.840000000000003</v>
      </c>
      <c r="L157" s="216">
        <v>95045.48</v>
      </c>
      <c r="M157" s="216">
        <v>26974.400000000001</v>
      </c>
      <c r="N157" s="216">
        <v>532843.32999999996</v>
      </c>
      <c r="O157" s="216">
        <v>0</v>
      </c>
      <c r="P157" s="218">
        <v>532843.32999999996</v>
      </c>
    </row>
    <row r="158" spans="1:16" x14ac:dyDescent="0.2">
      <c r="A158" s="202"/>
      <c r="B158" s="217" t="s">
        <v>272</v>
      </c>
      <c r="C158" s="214">
        <v>37.385199999999998</v>
      </c>
      <c r="D158" s="214">
        <v>31.958500000000001</v>
      </c>
      <c r="E158" s="214">
        <v>46.805700000000002</v>
      </c>
      <c r="F158" s="214">
        <v>46.756399999999999</v>
      </c>
      <c r="G158" s="214">
        <v>45.273200000000003</v>
      </c>
      <c r="H158" s="214">
        <v>71.455799999999996</v>
      </c>
      <c r="I158" s="214">
        <v>44.857900000000001</v>
      </c>
      <c r="J158" s="214">
        <v>31.400200000000002</v>
      </c>
      <c r="K158" s="214">
        <v>39.840000000000003</v>
      </c>
      <c r="L158" s="214">
        <v>35.4679</v>
      </c>
      <c r="M158" s="214">
        <v>71.372200000000007</v>
      </c>
      <c r="N158" s="214">
        <v>45.013100000000001</v>
      </c>
      <c r="O158" s="214">
        <v>0</v>
      </c>
      <c r="P158" s="214">
        <v>45.013100000000001</v>
      </c>
    </row>
    <row r="159" spans="1:16" x14ac:dyDescent="0.2">
      <c r="A159" s="202"/>
      <c r="B159" s="219" t="s">
        <v>273</v>
      </c>
      <c r="C159" s="214">
        <v>72.554000000000002</v>
      </c>
      <c r="D159" s="214">
        <v>63.398400000000002</v>
      </c>
      <c r="E159" s="214">
        <v>91.535200000000003</v>
      </c>
      <c r="F159" s="214">
        <v>91.656999999999996</v>
      </c>
      <c r="G159" s="214">
        <v>83.999600000000001</v>
      </c>
      <c r="H159" s="214">
        <v>75.459599999999995</v>
      </c>
      <c r="I159" s="214">
        <v>81.448899999999995</v>
      </c>
      <c r="J159" s="214">
        <v>70.581000000000003</v>
      </c>
      <c r="K159" s="214">
        <v>39.840000000000003</v>
      </c>
      <c r="L159" s="214">
        <v>69.933199999999999</v>
      </c>
      <c r="M159" s="214">
        <v>75.360100000000003</v>
      </c>
      <c r="N159" s="214">
        <v>85.894000000000005</v>
      </c>
      <c r="O159" s="214">
        <v>0</v>
      </c>
      <c r="P159" s="214">
        <v>85.894000000000005</v>
      </c>
    </row>
    <row r="160" spans="1:16" x14ac:dyDescent="0.2">
      <c r="A160" s="202"/>
      <c r="B160" s="213" t="s">
        <v>297</v>
      </c>
      <c r="C160" s="220">
        <v>0</v>
      </c>
      <c r="D160" s="220">
        <v>0</v>
      </c>
      <c r="E160" s="220">
        <v>0</v>
      </c>
      <c r="F160" s="220">
        <v>0</v>
      </c>
      <c r="G160" s="220">
        <v>0</v>
      </c>
      <c r="H160" s="220">
        <v>0</v>
      </c>
      <c r="I160" s="220">
        <v>0</v>
      </c>
      <c r="J160" s="220">
        <v>0</v>
      </c>
      <c r="K160" s="220">
        <v>0</v>
      </c>
      <c r="L160" s="220">
        <v>0</v>
      </c>
      <c r="M160" s="220">
        <v>0</v>
      </c>
      <c r="N160" s="220">
        <v>0</v>
      </c>
      <c r="O160" s="220">
        <v>0</v>
      </c>
      <c r="P160" s="220">
        <v>0</v>
      </c>
    </row>
    <row r="161" spans="1:16" x14ac:dyDescent="0.2">
      <c r="A161" s="202"/>
      <c r="B161" s="215" t="s">
        <v>269</v>
      </c>
      <c r="C161" s="216">
        <v>131347</v>
      </c>
      <c r="D161" s="216">
        <v>223262</v>
      </c>
      <c r="E161" s="216">
        <v>1225759</v>
      </c>
      <c r="F161" s="216">
        <v>464250</v>
      </c>
      <c r="G161" s="216">
        <v>75155</v>
      </c>
      <c r="H161" s="216">
        <v>26910</v>
      </c>
      <c r="I161" s="216">
        <v>3830</v>
      </c>
      <c r="J161" s="216">
        <v>68593</v>
      </c>
      <c r="K161" s="216">
        <v>900</v>
      </c>
      <c r="L161" s="216">
        <v>502187</v>
      </c>
      <c r="M161" s="216">
        <v>27810</v>
      </c>
      <c r="N161" s="216">
        <v>2220006</v>
      </c>
      <c r="O161" s="216">
        <v>0</v>
      </c>
      <c r="P161" s="216">
        <v>2220006</v>
      </c>
    </row>
    <row r="162" spans="1:16" x14ac:dyDescent="0.2">
      <c r="A162" s="202"/>
      <c r="B162" s="217" t="s">
        <v>270</v>
      </c>
      <c r="C162" s="216">
        <v>61609</v>
      </c>
      <c r="D162" s="216">
        <v>102368</v>
      </c>
      <c r="E162" s="216">
        <v>610282</v>
      </c>
      <c r="F162" s="216">
        <v>232116</v>
      </c>
      <c r="G162" s="216">
        <v>37729</v>
      </c>
      <c r="H162" s="216">
        <v>23910</v>
      </c>
      <c r="I162" s="216">
        <v>3830</v>
      </c>
      <c r="J162" s="216">
        <v>33523</v>
      </c>
      <c r="K162" s="216">
        <v>440</v>
      </c>
      <c r="L162" s="216">
        <v>239059</v>
      </c>
      <c r="M162" s="216">
        <v>24350</v>
      </c>
      <c r="N162" s="216">
        <v>1105807</v>
      </c>
      <c r="O162" s="216">
        <v>0</v>
      </c>
      <c r="P162" s="216">
        <v>1105807</v>
      </c>
    </row>
    <row r="163" spans="1:16" x14ac:dyDescent="0.2">
      <c r="A163" s="202"/>
      <c r="B163" s="217" t="s">
        <v>271</v>
      </c>
      <c r="C163" s="216">
        <v>58880.9</v>
      </c>
      <c r="D163" s="216">
        <v>81774.850000000006</v>
      </c>
      <c r="E163" s="216">
        <v>555454.06999999995</v>
      </c>
      <c r="F163" s="216">
        <v>212072.78</v>
      </c>
      <c r="G163" s="216">
        <v>32306.37</v>
      </c>
      <c r="H163" s="216">
        <v>18288.64</v>
      </c>
      <c r="I163" s="216">
        <v>7196.87</v>
      </c>
      <c r="J163" s="216">
        <v>36959.4</v>
      </c>
      <c r="K163" s="216">
        <v>209.66</v>
      </c>
      <c r="L163" s="216">
        <v>217118.39</v>
      </c>
      <c r="M163" s="216">
        <v>18498.3</v>
      </c>
      <c r="N163" s="216">
        <v>1003143.54</v>
      </c>
      <c r="O163" s="216">
        <v>0</v>
      </c>
      <c r="P163" s="218">
        <v>1003143.54</v>
      </c>
    </row>
    <row r="164" spans="1:16" x14ac:dyDescent="0.2">
      <c r="A164" s="202"/>
      <c r="B164" s="217" t="s">
        <v>272</v>
      </c>
      <c r="C164" s="214">
        <v>44.828499999999998</v>
      </c>
      <c r="D164" s="214">
        <v>36.627299999999998</v>
      </c>
      <c r="E164" s="214">
        <v>45.315100000000001</v>
      </c>
      <c r="F164" s="214">
        <v>45.680700000000002</v>
      </c>
      <c r="G164" s="214">
        <v>42.9863</v>
      </c>
      <c r="H164" s="214">
        <v>67.962199999999996</v>
      </c>
      <c r="I164" s="214">
        <v>187.90780000000001</v>
      </c>
      <c r="J164" s="214">
        <v>53.882199999999997</v>
      </c>
      <c r="K164" s="214">
        <v>23.2956</v>
      </c>
      <c r="L164" s="214">
        <v>43.2346</v>
      </c>
      <c r="M164" s="214">
        <v>66.5167</v>
      </c>
      <c r="N164" s="214">
        <v>45.186500000000002</v>
      </c>
      <c r="O164" s="214">
        <v>0</v>
      </c>
      <c r="P164" s="214">
        <v>45.186500000000002</v>
      </c>
    </row>
    <row r="165" spans="1:16" x14ac:dyDescent="0.2">
      <c r="A165" s="202"/>
      <c r="B165" s="219" t="s">
        <v>273</v>
      </c>
      <c r="C165" s="214">
        <v>95.571899999999999</v>
      </c>
      <c r="D165" s="214">
        <v>79.883200000000002</v>
      </c>
      <c r="E165" s="214">
        <v>91.016000000000005</v>
      </c>
      <c r="F165" s="214">
        <v>91.364999999999995</v>
      </c>
      <c r="G165" s="214">
        <v>85.627399999999994</v>
      </c>
      <c r="H165" s="214">
        <v>76.489500000000007</v>
      </c>
      <c r="I165" s="214">
        <v>187.90780000000001</v>
      </c>
      <c r="J165" s="214">
        <v>110.2509</v>
      </c>
      <c r="K165" s="214">
        <v>47.65</v>
      </c>
      <c r="L165" s="214">
        <v>90.822100000000006</v>
      </c>
      <c r="M165" s="214">
        <v>75.968400000000003</v>
      </c>
      <c r="N165" s="214">
        <v>90.715999999999994</v>
      </c>
      <c r="O165" s="214">
        <v>0</v>
      </c>
      <c r="P165" s="214">
        <v>90.715999999999994</v>
      </c>
    </row>
    <row r="166" spans="1:16" x14ac:dyDescent="0.2">
      <c r="A166" s="202"/>
      <c r="B166" s="213" t="s">
        <v>298</v>
      </c>
      <c r="C166" s="220">
        <v>0</v>
      </c>
      <c r="D166" s="220">
        <v>0</v>
      </c>
      <c r="E166" s="220">
        <v>0</v>
      </c>
      <c r="F166" s="220">
        <v>0</v>
      </c>
      <c r="G166" s="220">
        <v>0</v>
      </c>
      <c r="H166" s="220">
        <v>0</v>
      </c>
      <c r="I166" s="220">
        <v>0</v>
      </c>
      <c r="J166" s="220">
        <v>0</v>
      </c>
      <c r="K166" s="220">
        <v>0</v>
      </c>
      <c r="L166" s="220">
        <v>0</v>
      </c>
      <c r="M166" s="220">
        <v>0</v>
      </c>
      <c r="N166" s="220">
        <v>0</v>
      </c>
      <c r="O166" s="220">
        <v>0</v>
      </c>
      <c r="P166" s="220">
        <v>0</v>
      </c>
    </row>
    <row r="167" spans="1:16" x14ac:dyDescent="0.2">
      <c r="A167" s="202"/>
      <c r="B167" s="215" t="s">
        <v>269</v>
      </c>
      <c r="C167" s="216">
        <v>59359</v>
      </c>
      <c r="D167" s="216">
        <v>123562</v>
      </c>
      <c r="E167" s="216">
        <v>555755</v>
      </c>
      <c r="F167" s="216">
        <v>210118</v>
      </c>
      <c r="G167" s="216">
        <v>34392</v>
      </c>
      <c r="H167" s="216">
        <v>11483</v>
      </c>
      <c r="I167" s="216">
        <v>1786</v>
      </c>
      <c r="J167" s="216">
        <v>28721</v>
      </c>
      <c r="K167" s="216">
        <v>332</v>
      </c>
      <c r="L167" s="216">
        <v>247820</v>
      </c>
      <c r="M167" s="216">
        <v>11815</v>
      </c>
      <c r="N167" s="216">
        <v>1025508</v>
      </c>
      <c r="O167" s="216">
        <v>0</v>
      </c>
      <c r="P167" s="216">
        <v>1025508</v>
      </c>
    </row>
    <row r="168" spans="1:16" x14ac:dyDescent="0.2">
      <c r="A168" s="202"/>
      <c r="B168" s="217" t="s">
        <v>270</v>
      </c>
      <c r="C168" s="216">
        <v>27318</v>
      </c>
      <c r="D168" s="216">
        <v>67341</v>
      </c>
      <c r="E168" s="216">
        <v>277803</v>
      </c>
      <c r="F168" s="216">
        <v>105274</v>
      </c>
      <c r="G168" s="216">
        <v>16992</v>
      </c>
      <c r="H168" s="216">
        <v>10296</v>
      </c>
      <c r="I168" s="216">
        <v>955</v>
      </c>
      <c r="J168" s="216">
        <v>15244</v>
      </c>
      <c r="K168" s="216">
        <v>0</v>
      </c>
      <c r="L168" s="216">
        <v>127850</v>
      </c>
      <c r="M168" s="216">
        <v>10296</v>
      </c>
      <c r="N168" s="216">
        <v>521223</v>
      </c>
      <c r="O168" s="216">
        <v>0</v>
      </c>
      <c r="P168" s="216">
        <v>521223</v>
      </c>
    </row>
    <row r="169" spans="1:16" x14ac:dyDescent="0.2">
      <c r="A169" s="202"/>
      <c r="B169" s="217" t="s">
        <v>271</v>
      </c>
      <c r="C169" s="216">
        <v>19898.63</v>
      </c>
      <c r="D169" s="216">
        <v>41157.629999999997</v>
      </c>
      <c r="E169" s="216">
        <v>252171.32</v>
      </c>
      <c r="F169" s="216">
        <v>95673.69</v>
      </c>
      <c r="G169" s="216">
        <v>14328.66</v>
      </c>
      <c r="H169" s="216">
        <v>6492.02</v>
      </c>
      <c r="I169" s="216">
        <v>860.2</v>
      </c>
      <c r="J169" s="216">
        <v>15835.89</v>
      </c>
      <c r="K169" s="216">
        <v>0</v>
      </c>
      <c r="L169" s="216">
        <v>92081.01</v>
      </c>
      <c r="M169" s="216">
        <v>6492.02</v>
      </c>
      <c r="N169" s="216">
        <v>446418.04</v>
      </c>
      <c r="O169" s="216">
        <v>0</v>
      </c>
      <c r="P169" s="218">
        <v>446418.04</v>
      </c>
    </row>
    <row r="170" spans="1:16" x14ac:dyDescent="0.2">
      <c r="A170" s="202"/>
      <c r="B170" s="217" t="s">
        <v>272</v>
      </c>
      <c r="C170" s="214">
        <v>33.522500000000001</v>
      </c>
      <c r="D170" s="214">
        <v>33.3093</v>
      </c>
      <c r="E170" s="214">
        <v>45.374499999999998</v>
      </c>
      <c r="F170" s="214">
        <v>45.533299999999997</v>
      </c>
      <c r="G170" s="214">
        <v>41.662799999999997</v>
      </c>
      <c r="H170" s="214">
        <v>56.535899999999998</v>
      </c>
      <c r="I170" s="214">
        <v>48.163499999999999</v>
      </c>
      <c r="J170" s="214">
        <v>55.137</v>
      </c>
      <c r="K170" s="214">
        <v>0</v>
      </c>
      <c r="L170" s="214">
        <v>37.156399999999998</v>
      </c>
      <c r="M170" s="214">
        <v>54.947299999999998</v>
      </c>
      <c r="N170" s="214">
        <v>43.531399999999998</v>
      </c>
      <c r="O170" s="214">
        <v>0</v>
      </c>
      <c r="P170" s="214">
        <v>43.531399999999998</v>
      </c>
    </row>
    <row r="171" spans="1:16" x14ac:dyDescent="0.2">
      <c r="A171" s="202"/>
      <c r="B171" s="219" t="s">
        <v>273</v>
      </c>
      <c r="C171" s="214">
        <v>72.840699999999998</v>
      </c>
      <c r="D171" s="214">
        <v>61.118200000000002</v>
      </c>
      <c r="E171" s="214">
        <v>90.773399999999995</v>
      </c>
      <c r="F171" s="214">
        <v>90.880600000000001</v>
      </c>
      <c r="G171" s="214">
        <v>84.325900000000004</v>
      </c>
      <c r="H171" s="214">
        <v>63.053800000000003</v>
      </c>
      <c r="I171" s="214">
        <v>90.073300000000003</v>
      </c>
      <c r="J171" s="214">
        <v>103.8828</v>
      </c>
      <c r="K171" s="214">
        <v>0</v>
      </c>
      <c r="L171" s="214">
        <v>72.0227</v>
      </c>
      <c r="M171" s="214">
        <v>63.053800000000003</v>
      </c>
      <c r="N171" s="214">
        <v>85.648200000000003</v>
      </c>
      <c r="O171" s="214">
        <v>0</v>
      </c>
      <c r="P171" s="214">
        <v>85.648200000000003</v>
      </c>
    </row>
    <row r="172" spans="1:16" x14ac:dyDescent="0.2">
      <c r="A172" s="202"/>
      <c r="B172" s="213" t="s">
        <v>299</v>
      </c>
      <c r="C172" s="220">
        <v>0</v>
      </c>
      <c r="D172" s="220">
        <v>0</v>
      </c>
      <c r="E172" s="220">
        <v>0</v>
      </c>
      <c r="F172" s="220">
        <v>0</v>
      </c>
      <c r="G172" s="220">
        <v>0</v>
      </c>
      <c r="H172" s="220">
        <v>0</v>
      </c>
      <c r="I172" s="220">
        <v>0</v>
      </c>
      <c r="J172" s="220">
        <v>0</v>
      </c>
      <c r="K172" s="220">
        <v>0</v>
      </c>
      <c r="L172" s="220">
        <v>0</v>
      </c>
      <c r="M172" s="220">
        <v>0</v>
      </c>
      <c r="N172" s="220">
        <v>0</v>
      </c>
      <c r="O172" s="220">
        <v>0</v>
      </c>
      <c r="P172" s="220">
        <v>0</v>
      </c>
    </row>
    <row r="173" spans="1:16" x14ac:dyDescent="0.2">
      <c r="A173" s="202"/>
      <c r="B173" s="215" t="s">
        <v>269</v>
      </c>
      <c r="C173" s="216">
        <v>98174</v>
      </c>
      <c r="D173" s="216">
        <v>142820</v>
      </c>
      <c r="E173" s="216">
        <v>753796</v>
      </c>
      <c r="F173" s="216">
        <v>293931</v>
      </c>
      <c r="G173" s="216">
        <v>40091</v>
      </c>
      <c r="H173" s="216">
        <v>40329</v>
      </c>
      <c r="I173" s="216">
        <v>2153</v>
      </c>
      <c r="J173" s="216">
        <v>28594</v>
      </c>
      <c r="K173" s="216">
        <v>888</v>
      </c>
      <c r="L173" s="216">
        <v>311832</v>
      </c>
      <c r="M173" s="216">
        <v>41217</v>
      </c>
      <c r="N173" s="216">
        <v>1400776</v>
      </c>
      <c r="O173" s="216">
        <v>0</v>
      </c>
      <c r="P173" s="216">
        <v>1400776</v>
      </c>
    </row>
    <row r="174" spans="1:16" x14ac:dyDescent="0.2">
      <c r="A174" s="202"/>
      <c r="B174" s="217" t="s">
        <v>270</v>
      </c>
      <c r="C174" s="219">
        <v>50741</v>
      </c>
      <c r="D174" s="216">
        <v>70214</v>
      </c>
      <c r="E174" s="216">
        <v>373505</v>
      </c>
      <c r="F174" s="216">
        <v>145273</v>
      </c>
      <c r="G174" s="216">
        <v>18938</v>
      </c>
      <c r="H174" s="216">
        <v>38163</v>
      </c>
      <c r="I174" s="216">
        <v>1910</v>
      </c>
      <c r="J174" s="216">
        <v>13400</v>
      </c>
      <c r="K174" s="216">
        <v>444</v>
      </c>
      <c r="L174" s="216">
        <v>155203</v>
      </c>
      <c r="M174" s="216">
        <v>38607</v>
      </c>
      <c r="N174" s="216">
        <v>712588</v>
      </c>
      <c r="O174" s="216">
        <v>0</v>
      </c>
      <c r="P174" s="216">
        <v>712588</v>
      </c>
    </row>
    <row r="175" spans="1:16" x14ac:dyDescent="0.2">
      <c r="A175" s="202"/>
      <c r="B175" s="217" t="s">
        <v>271</v>
      </c>
      <c r="C175" s="216">
        <v>36433.56</v>
      </c>
      <c r="D175" s="216">
        <v>47075.75</v>
      </c>
      <c r="E175" s="216">
        <v>343753.51</v>
      </c>
      <c r="F175" s="216">
        <v>137330.99</v>
      </c>
      <c r="G175" s="216">
        <v>18961.259999999998</v>
      </c>
      <c r="H175" s="216">
        <v>66475.94</v>
      </c>
      <c r="I175" s="216">
        <v>2161.81</v>
      </c>
      <c r="J175" s="216">
        <v>16552.009999999998</v>
      </c>
      <c r="K175" s="216">
        <v>325.36</v>
      </c>
      <c r="L175" s="216">
        <v>121184.39</v>
      </c>
      <c r="M175" s="216">
        <v>66801.3</v>
      </c>
      <c r="N175" s="216">
        <v>669070.18999999994</v>
      </c>
      <c r="O175" s="216">
        <v>0</v>
      </c>
      <c r="P175" s="218">
        <v>669070.18999999994</v>
      </c>
    </row>
    <row r="176" spans="1:16" x14ac:dyDescent="0.2">
      <c r="A176" s="202"/>
      <c r="B176" s="217" t="s">
        <v>272</v>
      </c>
      <c r="C176" s="214">
        <v>37.111199999999997</v>
      </c>
      <c r="D176" s="214">
        <v>32.961599999999997</v>
      </c>
      <c r="E176" s="214">
        <v>45.603000000000002</v>
      </c>
      <c r="F176" s="214">
        <v>46.722200000000001</v>
      </c>
      <c r="G176" s="214">
        <v>47.2956</v>
      </c>
      <c r="H176" s="214">
        <v>164.83410000000001</v>
      </c>
      <c r="I176" s="214">
        <v>100.4092</v>
      </c>
      <c r="J176" s="214">
        <v>57.886299999999999</v>
      </c>
      <c r="K176" s="214">
        <v>36.639600000000002</v>
      </c>
      <c r="L176" s="214">
        <v>38.862099999999998</v>
      </c>
      <c r="M176" s="214">
        <v>162.07220000000001</v>
      </c>
      <c r="N176" s="214">
        <v>47.764299999999999</v>
      </c>
      <c r="O176" s="214">
        <v>0</v>
      </c>
      <c r="P176" s="214">
        <v>47.764299999999999</v>
      </c>
    </row>
    <row r="177" spans="1:16" x14ac:dyDescent="0.2">
      <c r="A177" s="202"/>
      <c r="B177" s="219" t="s">
        <v>273</v>
      </c>
      <c r="C177" s="214">
        <v>71.802999999999997</v>
      </c>
      <c r="D177" s="214">
        <v>67.046099999999996</v>
      </c>
      <c r="E177" s="214">
        <v>92.034499999999994</v>
      </c>
      <c r="F177" s="214">
        <v>94.533000000000001</v>
      </c>
      <c r="G177" s="214">
        <v>100.1228</v>
      </c>
      <c r="H177" s="214">
        <v>174.18950000000001</v>
      </c>
      <c r="I177" s="214">
        <v>113.18380000000001</v>
      </c>
      <c r="J177" s="214">
        <v>123.52249999999999</v>
      </c>
      <c r="K177" s="214">
        <v>73.279300000000006</v>
      </c>
      <c r="L177" s="214">
        <v>78.081199999999995</v>
      </c>
      <c r="M177" s="214">
        <v>173.029</v>
      </c>
      <c r="N177" s="214">
        <v>93.893000000000001</v>
      </c>
      <c r="O177" s="214">
        <v>0</v>
      </c>
      <c r="P177" s="214">
        <v>93.893000000000001</v>
      </c>
    </row>
    <row r="178" spans="1:16" x14ac:dyDescent="0.2">
      <c r="A178" s="202"/>
      <c r="B178" s="213" t="s">
        <v>300</v>
      </c>
      <c r="C178" s="220">
        <v>0</v>
      </c>
      <c r="D178" s="220">
        <v>0</v>
      </c>
      <c r="E178" s="220">
        <v>0</v>
      </c>
      <c r="F178" s="220">
        <v>0</v>
      </c>
      <c r="G178" s="220">
        <v>0</v>
      </c>
      <c r="H178" s="220">
        <v>0</v>
      </c>
      <c r="I178" s="220">
        <v>0</v>
      </c>
      <c r="J178" s="220">
        <v>0</v>
      </c>
      <c r="K178" s="220">
        <v>0</v>
      </c>
      <c r="L178" s="220">
        <v>0</v>
      </c>
      <c r="M178" s="220">
        <v>0</v>
      </c>
      <c r="N178" s="220">
        <v>0</v>
      </c>
      <c r="O178" s="220">
        <v>0</v>
      </c>
      <c r="P178" s="220">
        <v>0</v>
      </c>
    </row>
    <row r="179" spans="1:16" x14ac:dyDescent="0.2">
      <c r="A179" s="202"/>
      <c r="B179" s="215" t="s">
        <v>269</v>
      </c>
      <c r="C179" s="216">
        <v>140785</v>
      </c>
      <c r="D179" s="216">
        <v>190619</v>
      </c>
      <c r="E179" s="216">
        <v>998655</v>
      </c>
      <c r="F179" s="216">
        <v>386749</v>
      </c>
      <c r="G179" s="216">
        <v>80159</v>
      </c>
      <c r="H179" s="216">
        <v>45536</v>
      </c>
      <c r="I179" s="216">
        <v>19510</v>
      </c>
      <c r="J179" s="216">
        <v>56982</v>
      </c>
      <c r="K179" s="216">
        <v>80</v>
      </c>
      <c r="L179" s="216">
        <v>488055</v>
      </c>
      <c r="M179" s="216">
        <v>45616</v>
      </c>
      <c r="N179" s="216">
        <v>1919075</v>
      </c>
      <c r="O179" s="216">
        <v>0</v>
      </c>
      <c r="P179" s="216">
        <v>1919075</v>
      </c>
    </row>
    <row r="180" spans="1:16" x14ac:dyDescent="0.2">
      <c r="A180" s="202"/>
      <c r="B180" s="217" t="s">
        <v>270</v>
      </c>
      <c r="C180" s="216">
        <v>56989</v>
      </c>
      <c r="D180" s="216">
        <v>94437</v>
      </c>
      <c r="E180" s="216">
        <v>499161</v>
      </c>
      <c r="F180" s="216">
        <v>191382</v>
      </c>
      <c r="G180" s="216">
        <v>43560</v>
      </c>
      <c r="H180" s="216">
        <v>38718</v>
      </c>
      <c r="I180" s="216">
        <v>8072</v>
      </c>
      <c r="J180" s="216">
        <v>26498</v>
      </c>
      <c r="K180" s="216">
        <v>40</v>
      </c>
      <c r="L180" s="216">
        <v>229556</v>
      </c>
      <c r="M180" s="216">
        <v>38758</v>
      </c>
      <c r="N180" s="216">
        <v>958857</v>
      </c>
      <c r="O180" s="216">
        <v>0</v>
      </c>
      <c r="P180" s="216">
        <v>958857</v>
      </c>
    </row>
    <row r="181" spans="1:16" x14ac:dyDescent="0.2">
      <c r="A181" s="202"/>
      <c r="B181" s="217" t="s">
        <v>271</v>
      </c>
      <c r="C181" s="216">
        <v>38592.839999999997</v>
      </c>
      <c r="D181" s="216">
        <v>69371.45</v>
      </c>
      <c r="E181" s="216">
        <v>485461.01</v>
      </c>
      <c r="F181" s="216">
        <v>190840.32000000001</v>
      </c>
      <c r="G181" s="216">
        <v>28367.15</v>
      </c>
      <c r="H181" s="216">
        <v>33987.550000000003</v>
      </c>
      <c r="I181" s="216">
        <v>3050.49</v>
      </c>
      <c r="J181" s="216">
        <v>26891.59</v>
      </c>
      <c r="K181" s="216">
        <v>39.6</v>
      </c>
      <c r="L181" s="216">
        <v>166273.51999999999</v>
      </c>
      <c r="M181" s="216">
        <v>34027.15</v>
      </c>
      <c r="N181" s="216">
        <v>876602</v>
      </c>
      <c r="O181" s="216">
        <v>0</v>
      </c>
      <c r="P181" s="218">
        <v>876602</v>
      </c>
    </row>
    <row r="182" spans="1:16" x14ac:dyDescent="0.2">
      <c r="A182" s="202"/>
      <c r="B182" s="217" t="s">
        <v>272</v>
      </c>
      <c r="C182" s="214">
        <v>27.412600000000001</v>
      </c>
      <c r="D182" s="214">
        <v>36.392699999999998</v>
      </c>
      <c r="E182" s="214">
        <v>48.611499999999999</v>
      </c>
      <c r="F182" s="214">
        <v>49.344700000000003</v>
      </c>
      <c r="G182" s="214">
        <v>35.388599999999997</v>
      </c>
      <c r="H182" s="214">
        <v>74.638900000000007</v>
      </c>
      <c r="I182" s="214">
        <v>15.6355</v>
      </c>
      <c r="J182" s="214">
        <v>47.193100000000001</v>
      </c>
      <c r="K182" s="214">
        <v>49.5</v>
      </c>
      <c r="L182" s="214">
        <v>34.068600000000004</v>
      </c>
      <c r="M182" s="214">
        <v>74.594800000000006</v>
      </c>
      <c r="N182" s="214">
        <v>45.678400000000003</v>
      </c>
      <c r="O182" s="214">
        <v>0</v>
      </c>
      <c r="P182" s="214">
        <v>45.678400000000003</v>
      </c>
    </row>
    <row r="183" spans="1:16" x14ac:dyDescent="0.2">
      <c r="A183" s="202"/>
      <c r="B183" s="219" t="s">
        <v>273</v>
      </c>
      <c r="C183" s="214">
        <v>67.719800000000006</v>
      </c>
      <c r="D183" s="214">
        <v>73.457899999999995</v>
      </c>
      <c r="E183" s="214">
        <v>97.255399999999995</v>
      </c>
      <c r="F183" s="214">
        <v>99.716999999999999</v>
      </c>
      <c r="G183" s="214">
        <v>65.122</v>
      </c>
      <c r="H183" s="214">
        <v>87.782300000000006</v>
      </c>
      <c r="I183" s="214">
        <v>37.790999999999997</v>
      </c>
      <c r="J183" s="214">
        <v>101.4854</v>
      </c>
      <c r="K183" s="214">
        <v>99</v>
      </c>
      <c r="L183" s="214">
        <v>72.432699999999997</v>
      </c>
      <c r="M183" s="214">
        <v>87.793899999999994</v>
      </c>
      <c r="N183" s="214">
        <v>91.421599999999998</v>
      </c>
      <c r="O183" s="214">
        <v>0</v>
      </c>
      <c r="P183" s="214">
        <v>91.421599999999998</v>
      </c>
    </row>
    <row r="184" spans="1:16" x14ac:dyDescent="0.2">
      <c r="A184" s="202"/>
      <c r="B184" s="213" t="s">
        <v>301</v>
      </c>
      <c r="C184" s="220">
        <v>0</v>
      </c>
      <c r="D184" s="220">
        <v>0</v>
      </c>
      <c r="E184" s="220">
        <v>0</v>
      </c>
      <c r="F184" s="220">
        <v>0</v>
      </c>
      <c r="G184" s="220">
        <v>0</v>
      </c>
      <c r="H184" s="220">
        <v>0</v>
      </c>
      <c r="I184" s="220">
        <v>0</v>
      </c>
      <c r="J184" s="220">
        <v>0</v>
      </c>
      <c r="K184" s="220">
        <v>0</v>
      </c>
      <c r="L184" s="220">
        <v>0</v>
      </c>
      <c r="M184" s="220">
        <v>0</v>
      </c>
      <c r="N184" s="220">
        <v>0</v>
      </c>
      <c r="O184" s="220">
        <v>0</v>
      </c>
      <c r="P184" s="220">
        <v>0</v>
      </c>
    </row>
    <row r="185" spans="1:16" x14ac:dyDescent="0.2">
      <c r="A185" s="202"/>
      <c r="B185" s="215" t="s">
        <v>269</v>
      </c>
      <c r="C185" s="216">
        <v>61192</v>
      </c>
      <c r="D185" s="216">
        <v>92804</v>
      </c>
      <c r="E185" s="216">
        <v>453909</v>
      </c>
      <c r="F185" s="216">
        <v>174895</v>
      </c>
      <c r="G185" s="216">
        <v>28513</v>
      </c>
      <c r="H185" s="216">
        <v>17366</v>
      </c>
      <c r="I185" s="216">
        <v>2881</v>
      </c>
      <c r="J185" s="216">
        <v>19583</v>
      </c>
      <c r="K185" s="216">
        <v>570</v>
      </c>
      <c r="L185" s="216">
        <v>204973</v>
      </c>
      <c r="M185" s="216">
        <v>17936</v>
      </c>
      <c r="N185" s="216">
        <v>851713</v>
      </c>
      <c r="O185" s="216">
        <v>0</v>
      </c>
      <c r="P185" s="216">
        <v>851713</v>
      </c>
    </row>
    <row r="186" spans="1:16" x14ac:dyDescent="0.2">
      <c r="A186" s="202"/>
      <c r="B186" s="217" t="s">
        <v>270</v>
      </c>
      <c r="C186" s="216">
        <v>31230</v>
      </c>
      <c r="D186" s="216">
        <v>49799</v>
      </c>
      <c r="E186" s="216">
        <v>221460</v>
      </c>
      <c r="F186" s="216">
        <v>92778</v>
      </c>
      <c r="G186" s="216">
        <v>13850</v>
      </c>
      <c r="H186" s="216">
        <v>16966</v>
      </c>
      <c r="I186" s="216">
        <v>1536</v>
      </c>
      <c r="J186" s="216">
        <v>14380</v>
      </c>
      <c r="K186" s="216">
        <v>300</v>
      </c>
      <c r="L186" s="216">
        <v>110795</v>
      </c>
      <c r="M186" s="216">
        <v>17266</v>
      </c>
      <c r="N186" s="216">
        <v>442299</v>
      </c>
      <c r="O186" s="216">
        <v>0</v>
      </c>
      <c r="P186" s="216">
        <v>442299</v>
      </c>
    </row>
    <row r="187" spans="1:16" x14ac:dyDescent="0.2">
      <c r="A187" s="202"/>
      <c r="B187" s="217" t="s">
        <v>271</v>
      </c>
      <c r="C187" s="216">
        <v>23528.02</v>
      </c>
      <c r="D187" s="216">
        <v>31047.66</v>
      </c>
      <c r="E187" s="216">
        <v>211048.74</v>
      </c>
      <c r="F187" s="216">
        <v>83101.73</v>
      </c>
      <c r="G187" s="216">
        <v>14966.42</v>
      </c>
      <c r="H187" s="216">
        <v>17326.39</v>
      </c>
      <c r="I187" s="216">
        <v>1520.87</v>
      </c>
      <c r="J187" s="216">
        <v>14872.2</v>
      </c>
      <c r="K187" s="216">
        <v>239.04</v>
      </c>
      <c r="L187" s="216">
        <v>85935.17</v>
      </c>
      <c r="M187" s="216">
        <v>17565.43</v>
      </c>
      <c r="N187" s="216">
        <v>397651.07</v>
      </c>
      <c r="O187" s="216">
        <v>0</v>
      </c>
      <c r="P187" s="218">
        <v>397651.07</v>
      </c>
    </row>
    <row r="188" spans="1:16" x14ac:dyDescent="0.2">
      <c r="A188" s="202"/>
      <c r="B188" s="217" t="s">
        <v>272</v>
      </c>
      <c r="C188" s="214">
        <v>38.4495</v>
      </c>
      <c r="D188" s="214">
        <v>33.455100000000002</v>
      </c>
      <c r="E188" s="214">
        <v>46.495800000000003</v>
      </c>
      <c r="F188" s="214">
        <v>47.5152</v>
      </c>
      <c r="G188" s="214">
        <v>52.489800000000002</v>
      </c>
      <c r="H188" s="214">
        <v>99.771900000000002</v>
      </c>
      <c r="I188" s="214">
        <v>52.789700000000003</v>
      </c>
      <c r="J188" s="214">
        <v>75.944400000000002</v>
      </c>
      <c r="K188" s="214">
        <v>41.936799999999998</v>
      </c>
      <c r="L188" s="214">
        <v>41.9251</v>
      </c>
      <c r="M188" s="214">
        <v>97.933899999999994</v>
      </c>
      <c r="N188" s="214">
        <v>46.688400000000001</v>
      </c>
      <c r="O188" s="214">
        <v>0</v>
      </c>
      <c r="P188" s="214">
        <v>46.688400000000001</v>
      </c>
    </row>
    <row r="189" spans="1:16" x14ac:dyDescent="0.2">
      <c r="A189" s="202"/>
      <c r="B189" s="219" t="s">
        <v>273</v>
      </c>
      <c r="C189" s="214">
        <v>75.337900000000005</v>
      </c>
      <c r="D189" s="214">
        <v>62.345999999999997</v>
      </c>
      <c r="E189" s="214">
        <v>95.2988</v>
      </c>
      <c r="F189" s="214">
        <v>89.570499999999996</v>
      </c>
      <c r="G189" s="214">
        <v>108.0608</v>
      </c>
      <c r="H189" s="214">
        <v>102.1242</v>
      </c>
      <c r="I189" s="214">
        <v>99.015000000000001</v>
      </c>
      <c r="J189" s="214">
        <v>103.4228</v>
      </c>
      <c r="K189" s="214">
        <v>79.680000000000007</v>
      </c>
      <c r="L189" s="214">
        <v>77.562299999999993</v>
      </c>
      <c r="M189" s="214">
        <v>101.7342</v>
      </c>
      <c r="N189" s="214">
        <v>89.905500000000004</v>
      </c>
      <c r="O189" s="214">
        <v>0</v>
      </c>
      <c r="P189" s="214">
        <v>89.905500000000004</v>
      </c>
    </row>
    <row r="190" spans="1:16" x14ac:dyDescent="0.2">
      <c r="A190" s="202"/>
      <c r="B190" s="213" t="s">
        <v>302</v>
      </c>
      <c r="C190" s="220">
        <v>0</v>
      </c>
      <c r="D190" s="220">
        <v>0</v>
      </c>
      <c r="E190" s="220">
        <v>0</v>
      </c>
      <c r="F190" s="220">
        <v>0</v>
      </c>
      <c r="G190" s="220">
        <v>0</v>
      </c>
      <c r="H190" s="220">
        <v>0</v>
      </c>
      <c r="I190" s="220">
        <v>0</v>
      </c>
      <c r="J190" s="220">
        <v>0</v>
      </c>
      <c r="K190" s="220">
        <v>0</v>
      </c>
      <c r="L190" s="220">
        <v>0</v>
      </c>
      <c r="M190" s="220">
        <v>0</v>
      </c>
      <c r="N190" s="220">
        <v>0</v>
      </c>
      <c r="O190" s="220">
        <v>0</v>
      </c>
      <c r="P190" s="220">
        <v>0</v>
      </c>
    </row>
    <row r="191" spans="1:16" x14ac:dyDescent="0.2">
      <c r="A191" s="202"/>
      <c r="B191" s="215" t="s">
        <v>269</v>
      </c>
      <c r="C191" s="216">
        <v>30544</v>
      </c>
      <c r="D191" s="216">
        <v>151293</v>
      </c>
      <c r="E191" s="216">
        <v>439805</v>
      </c>
      <c r="F191" s="216">
        <v>174208</v>
      </c>
      <c r="G191" s="216">
        <v>23588</v>
      </c>
      <c r="H191" s="216">
        <v>30800</v>
      </c>
      <c r="I191" s="216">
        <v>697</v>
      </c>
      <c r="J191" s="216">
        <v>20000</v>
      </c>
      <c r="K191" s="216">
        <v>0</v>
      </c>
      <c r="L191" s="216">
        <v>226122</v>
      </c>
      <c r="M191" s="216">
        <v>30800</v>
      </c>
      <c r="N191" s="216">
        <v>870935</v>
      </c>
      <c r="O191" s="216">
        <v>0</v>
      </c>
      <c r="P191" s="216">
        <v>870935</v>
      </c>
    </row>
    <row r="192" spans="1:16" x14ac:dyDescent="0.2">
      <c r="A192" s="202"/>
      <c r="B192" s="217" t="s">
        <v>270</v>
      </c>
      <c r="C192" s="216">
        <v>17405</v>
      </c>
      <c r="D192" s="216">
        <v>74575</v>
      </c>
      <c r="E192" s="216">
        <v>225395</v>
      </c>
      <c r="F192" s="216">
        <v>87734</v>
      </c>
      <c r="G192" s="216">
        <v>11880</v>
      </c>
      <c r="H192" s="216">
        <v>29490</v>
      </c>
      <c r="I192" s="216">
        <v>665</v>
      </c>
      <c r="J192" s="216">
        <v>9700</v>
      </c>
      <c r="K192" s="216">
        <v>0</v>
      </c>
      <c r="L192" s="216">
        <v>114225</v>
      </c>
      <c r="M192" s="216">
        <v>29490</v>
      </c>
      <c r="N192" s="216">
        <v>456844</v>
      </c>
      <c r="O192" s="216">
        <v>0</v>
      </c>
      <c r="P192" s="216">
        <v>456844</v>
      </c>
    </row>
    <row r="193" spans="1:16" x14ac:dyDescent="0.2">
      <c r="A193" s="202"/>
      <c r="B193" s="217" t="s">
        <v>271</v>
      </c>
      <c r="C193" s="216">
        <v>8717.84</v>
      </c>
      <c r="D193" s="216">
        <v>62580.160000000003</v>
      </c>
      <c r="E193" s="216">
        <v>195058.38</v>
      </c>
      <c r="F193" s="216">
        <v>76077.88</v>
      </c>
      <c r="G193" s="216">
        <v>11125.13</v>
      </c>
      <c r="H193" s="216">
        <v>29888.89</v>
      </c>
      <c r="I193" s="216">
        <v>704.44</v>
      </c>
      <c r="J193" s="216">
        <v>12673.72</v>
      </c>
      <c r="K193" s="216">
        <v>0</v>
      </c>
      <c r="L193" s="216">
        <v>95801.29</v>
      </c>
      <c r="M193" s="216">
        <v>29888.89</v>
      </c>
      <c r="N193" s="216">
        <v>396826.44</v>
      </c>
      <c r="O193" s="216">
        <v>0</v>
      </c>
      <c r="P193" s="218">
        <v>396826.44</v>
      </c>
    </row>
    <row r="194" spans="1:16" x14ac:dyDescent="0.2">
      <c r="A194" s="202"/>
      <c r="B194" s="217" t="s">
        <v>272</v>
      </c>
      <c r="C194" s="214">
        <v>28.541899999999998</v>
      </c>
      <c r="D194" s="214">
        <v>41.363599999999998</v>
      </c>
      <c r="E194" s="214">
        <v>44.351100000000002</v>
      </c>
      <c r="F194" s="214">
        <v>43.670699999999997</v>
      </c>
      <c r="G194" s="214">
        <v>47.164400000000001</v>
      </c>
      <c r="H194" s="214">
        <v>97.041899999999998</v>
      </c>
      <c r="I194" s="214">
        <v>101.06740000000001</v>
      </c>
      <c r="J194" s="214">
        <v>63.368600000000001</v>
      </c>
      <c r="K194" s="214">
        <v>0</v>
      </c>
      <c r="L194" s="214">
        <v>42.367100000000001</v>
      </c>
      <c r="M194" s="214">
        <v>97.041899999999998</v>
      </c>
      <c r="N194" s="214">
        <v>45.563299999999998</v>
      </c>
      <c r="O194" s="214">
        <v>0</v>
      </c>
      <c r="P194" s="214">
        <v>45.563299999999998</v>
      </c>
    </row>
    <row r="195" spans="1:16" x14ac:dyDescent="0.2">
      <c r="A195" s="202"/>
      <c r="B195" s="219" t="s">
        <v>273</v>
      </c>
      <c r="C195" s="214">
        <v>50.088099999999997</v>
      </c>
      <c r="D195" s="214">
        <v>83.915700000000001</v>
      </c>
      <c r="E195" s="214">
        <v>86.540700000000001</v>
      </c>
      <c r="F195" s="214">
        <v>86.714200000000005</v>
      </c>
      <c r="G195" s="214">
        <v>93.645899999999997</v>
      </c>
      <c r="H195" s="214">
        <v>101.3526</v>
      </c>
      <c r="I195" s="214">
        <v>105.9308</v>
      </c>
      <c r="J195" s="214">
        <v>130.65690000000001</v>
      </c>
      <c r="K195" s="214">
        <v>0</v>
      </c>
      <c r="L195" s="214">
        <v>83.870699999999999</v>
      </c>
      <c r="M195" s="214">
        <v>101.3526</v>
      </c>
      <c r="N195" s="214">
        <v>86.8626</v>
      </c>
      <c r="O195" s="214">
        <v>0</v>
      </c>
      <c r="P195" s="214">
        <v>86.8626</v>
      </c>
    </row>
    <row r="196" spans="1:16" x14ac:dyDescent="0.2">
      <c r="A196" s="202"/>
      <c r="B196" s="213" t="s">
        <v>303</v>
      </c>
      <c r="C196" s="220">
        <v>0</v>
      </c>
      <c r="D196" s="220">
        <v>0</v>
      </c>
      <c r="E196" s="220">
        <v>0</v>
      </c>
      <c r="F196" s="220">
        <v>0</v>
      </c>
      <c r="G196" s="220">
        <v>0</v>
      </c>
      <c r="H196" s="220">
        <v>0</v>
      </c>
      <c r="I196" s="220">
        <v>0</v>
      </c>
      <c r="J196" s="220">
        <v>0</v>
      </c>
      <c r="K196" s="220">
        <v>0</v>
      </c>
      <c r="L196" s="220">
        <v>0</v>
      </c>
      <c r="M196" s="220">
        <v>0</v>
      </c>
      <c r="N196" s="220">
        <v>0</v>
      </c>
      <c r="O196" s="220">
        <v>0</v>
      </c>
      <c r="P196" s="220">
        <v>0</v>
      </c>
    </row>
    <row r="197" spans="1:16" x14ac:dyDescent="0.2">
      <c r="A197" s="202"/>
      <c r="B197" s="215" t="s">
        <v>269</v>
      </c>
      <c r="C197" s="216">
        <v>61149</v>
      </c>
      <c r="D197" s="216">
        <v>87019</v>
      </c>
      <c r="E197" s="216">
        <v>563944</v>
      </c>
      <c r="F197" s="216">
        <v>218233</v>
      </c>
      <c r="G197" s="216">
        <v>31797</v>
      </c>
      <c r="H197" s="216">
        <v>24895</v>
      </c>
      <c r="I197" s="216">
        <v>3133</v>
      </c>
      <c r="J197" s="216">
        <v>32090</v>
      </c>
      <c r="K197" s="216">
        <v>450</v>
      </c>
      <c r="L197" s="216">
        <v>215188</v>
      </c>
      <c r="M197" s="216">
        <v>25345</v>
      </c>
      <c r="N197" s="216">
        <v>1022710</v>
      </c>
      <c r="O197" s="216">
        <v>0</v>
      </c>
      <c r="P197" s="216">
        <v>1022710</v>
      </c>
    </row>
    <row r="198" spans="1:16" x14ac:dyDescent="0.2">
      <c r="A198" s="202"/>
      <c r="B198" s="217" t="s">
        <v>270</v>
      </c>
      <c r="C198" s="216">
        <v>31989</v>
      </c>
      <c r="D198" s="216">
        <v>43737</v>
      </c>
      <c r="E198" s="216">
        <v>283686</v>
      </c>
      <c r="F198" s="216">
        <v>108422</v>
      </c>
      <c r="G198" s="216">
        <v>16599</v>
      </c>
      <c r="H198" s="216">
        <v>24190</v>
      </c>
      <c r="I198" s="216">
        <v>1392</v>
      </c>
      <c r="J198" s="216">
        <v>11790</v>
      </c>
      <c r="K198" s="216">
        <v>240</v>
      </c>
      <c r="L198" s="216">
        <v>105507</v>
      </c>
      <c r="M198" s="216">
        <v>24430</v>
      </c>
      <c r="N198" s="216">
        <v>522045</v>
      </c>
      <c r="O198" s="216">
        <v>0</v>
      </c>
      <c r="P198" s="216">
        <v>522045</v>
      </c>
    </row>
    <row r="199" spans="1:16" x14ac:dyDescent="0.2">
      <c r="A199" s="202"/>
      <c r="B199" s="217" t="s">
        <v>271</v>
      </c>
      <c r="C199" s="216">
        <v>25510.14</v>
      </c>
      <c r="D199" s="216">
        <v>31636.29</v>
      </c>
      <c r="E199" s="216">
        <v>261775.62</v>
      </c>
      <c r="F199" s="216">
        <v>101711.61</v>
      </c>
      <c r="G199" s="216">
        <v>15061.31</v>
      </c>
      <c r="H199" s="216">
        <v>34191.449999999997</v>
      </c>
      <c r="I199" s="216">
        <v>548.92999999999995</v>
      </c>
      <c r="J199" s="216">
        <v>12205.28</v>
      </c>
      <c r="K199" s="216">
        <v>215.8</v>
      </c>
      <c r="L199" s="216">
        <v>84961.95</v>
      </c>
      <c r="M199" s="216">
        <v>34407.25</v>
      </c>
      <c r="N199" s="216">
        <v>482856.43</v>
      </c>
      <c r="O199" s="216">
        <v>0</v>
      </c>
      <c r="P199" s="218">
        <v>482856.43</v>
      </c>
    </row>
    <row r="200" spans="1:16" x14ac:dyDescent="0.2">
      <c r="A200" s="202"/>
      <c r="B200" s="217" t="s">
        <v>272</v>
      </c>
      <c r="C200" s="214">
        <v>41.718000000000004</v>
      </c>
      <c r="D200" s="214">
        <v>36.355600000000003</v>
      </c>
      <c r="E200" s="214">
        <v>46.418700000000001</v>
      </c>
      <c r="F200" s="214">
        <v>46.606900000000003</v>
      </c>
      <c r="G200" s="214">
        <v>47.367100000000001</v>
      </c>
      <c r="H200" s="214">
        <v>137.3426</v>
      </c>
      <c r="I200" s="214">
        <v>17.520900000000001</v>
      </c>
      <c r="J200" s="214">
        <v>38.034500000000001</v>
      </c>
      <c r="K200" s="214">
        <v>47.955599999999997</v>
      </c>
      <c r="L200" s="214">
        <v>39.482700000000001</v>
      </c>
      <c r="M200" s="214">
        <v>135.75559999999999</v>
      </c>
      <c r="N200" s="214">
        <v>47.2134</v>
      </c>
      <c r="O200" s="214">
        <v>0</v>
      </c>
      <c r="P200" s="214">
        <v>47.2134</v>
      </c>
    </row>
    <row r="201" spans="1:16" x14ac:dyDescent="0.2">
      <c r="A201" s="202"/>
      <c r="B201" s="219" t="s">
        <v>273</v>
      </c>
      <c r="C201" s="214">
        <v>79.746600000000001</v>
      </c>
      <c r="D201" s="214">
        <v>72.332999999999998</v>
      </c>
      <c r="E201" s="214">
        <v>92.276499999999999</v>
      </c>
      <c r="F201" s="214">
        <v>93.810900000000004</v>
      </c>
      <c r="G201" s="214">
        <v>90.736199999999997</v>
      </c>
      <c r="H201" s="214">
        <v>141.34540000000001</v>
      </c>
      <c r="I201" s="214">
        <v>39.434600000000003</v>
      </c>
      <c r="J201" s="214">
        <v>103.5223</v>
      </c>
      <c r="K201" s="214">
        <v>89.916700000000006</v>
      </c>
      <c r="L201" s="214">
        <v>80.527299999999997</v>
      </c>
      <c r="M201" s="214">
        <v>140.84020000000001</v>
      </c>
      <c r="N201" s="214">
        <v>92.493300000000005</v>
      </c>
      <c r="O201" s="214">
        <v>0</v>
      </c>
      <c r="P201" s="214">
        <v>92.493300000000005</v>
      </c>
    </row>
    <row r="202" spans="1:16" x14ac:dyDescent="0.2">
      <c r="A202" s="202"/>
      <c r="B202" s="213" t="s">
        <v>304</v>
      </c>
      <c r="C202" s="220">
        <v>0</v>
      </c>
      <c r="D202" s="220">
        <v>0</v>
      </c>
      <c r="E202" s="220">
        <v>0</v>
      </c>
      <c r="F202" s="220">
        <v>0</v>
      </c>
      <c r="G202" s="220">
        <v>0</v>
      </c>
      <c r="H202" s="220">
        <v>0</v>
      </c>
      <c r="I202" s="220">
        <v>0</v>
      </c>
      <c r="J202" s="220">
        <v>0</v>
      </c>
      <c r="K202" s="220">
        <v>0</v>
      </c>
      <c r="L202" s="220">
        <v>0</v>
      </c>
      <c r="M202" s="220">
        <v>0</v>
      </c>
      <c r="N202" s="220">
        <v>0</v>
      </c>
      <c r="O202" s="220">
        <v>0</v>
      </c>
      <c r="P202" s="220">
        <v>0</v>
      </c>
    </row>
    <row r="203" spans="1:16" x14ac:dyDescent="0.2">
      <c r="A203" s="202"/>
      <c r="B203" s="215" t="s">
        <v>269</v>
      </c>
      <c r="C203" s="216">
        <v>179572</v>
      </c>
      <c r="D203" s="216">
        <v>316143</v>
      </c>
      <c r="E203" s="216">
        <v>1839900</v>
      </c>
      <c r="F203" s="216">
        <v>721301</v>
      </c>
      <c r="G203" s="216">
        <v>103407</v>
      </c>
      <c r="H203" s="216">
        <v>115070</v>
      </c>
      <c r="I203" s="216">
        <v>24912</v>
      </c>
      <c r="J203" s="216">
        <v>77267</v>
      </c>
      <c r="K203" s="216">
        <v>100</v>
      </c>
      <c r="L203" s="216">
        <v>701301</v>
      </c>
      <c r="M203" s="216">
        <v>115170</v>
      </c>
      <c r="N203" s="216">
        <v>3377672</v>
      </c>
      <c r="O203" s="216">
        <v>0</v>
      </c>
      <c r="P203" s="216">
        <v>3377672</v>
      </c>
    </row>
    <row r="204" spans="1:16" x14ac:dyDescent="0.2">
      <c r="A204" s="202"/>
      <c r="B204" s="217" t="s">
        <v>270</v>
      </c>
      <c r="C204" s="216">
        <v>75219</v>
      </c>
      <c r="D204" s="216">
        <v>130416</v>
      </c>
      <c r="E204" s="216">
        <v>901663</v>
      </c>
      <c r="F204" s="216">
        <v>350947</v>
      </c>
      <c r="G204" s="216">
        <v>52595</v>
      </c>
      <c r="H204" s="216">
        <v>86840</v>
      </c>
      <c r="I204" s="216">
        <v>17495</v>
      </c>
      <c r="J204" s="216">
        <v>37689</v>
      </c>
      <c r="K204" s="216">
        <v>50</v>
      </c>
      <c r="L204" s="216">
        <v>313414</v>
      </c>
      <c r="M204" s="216">
        <v>86890</v>
      </c>
      <c r="N204" s="216">
        <v>1652914</v>
      </c>
      <c r="O204" s="216">
        <v>0</v>
      </c>
      <c r="P204" s="216">
        <v>1652914</v>
      </c>
    </row>
    <row r="205" spans="1:16" x14ac:dyDescent="0.2">
      <c r="A205" s="202"/>
      <c r="B205" s="217" t="s">
        <v>271</v>
      </c>
      <c r="C205" s="216">
        <v>54298.03</v>
      </c>
      <c r="D205" s="216">
        <v>99428.92</v>
      </c>
      <c r="E205" s="216">
        <v>818622.77</v>
      </c>
      <c r="F205" s="216">
        <v>334084</v>
      </c>
      <c r="G205" s="216">
        <v>47985.86</v>
      </c>
      <c r="H205" s="216">
        <v>186688.74</v>
      </c>
      <c r="I205" s="216">
        <v>49892.73</v>
      </c>
      <c r="J205" s="216">
        <v>37621.57</v>
      </c>
      <c r="K205" s="216">
        <v>19.920000000000002</v>
      </c>
      <c r="L205" s="216">
        <v>289227.11</v>
      </c>
      <c r="M205" s="216">
        <v>186708.66</v>
      </c>
      <c r="N205" s="216">
        <v>1628642.54</v>
      </c>
      <c r="O205" s="216">
        <v>0</v>
      </c>
      <c r="P205" s="218">
        <v>1628642.54</v>
      </c>
    </row>
    <row r="206" spans="1:16" x14ac:dyDescent="0.2">
      <c r="A206" s="202"/>
      <c r="B206" s="217" t="s">
        <v>272</v>
      </c>
      <c r="C206" s="214">
        <v>30.237500000000001</v>
      </c>
      <c r="D206" s="214">
        <v>31.450600000000001</v>
      </c>
      <c r="E206" s="214">
        <v>44.492800000000003</v>
      </c>
      <c r="F206" s="214">
        <v>46.316899999999997</v>
      </c>
      <c r="G206" s="214">
        <v>46.404800000000002</v>
      </c>
      <c r="H206" s="214">
        <v>162.23929999999999</v>
      </c>
      <c r="I206" s="214">
        <v>200.27590000000001</v>
      </c>
      <c r="J206" s="214">
        <v>48.690300000000001</v>
      </c>
      <c r="K206" s="214">
        <v>19.920000000000002</v>
      </c>
      <c r="L206" s="214">
        <v>41.241500000000002</v>
      </c>
      <c r="M206" s="214">
        <v>162.1157</v>
      </c>
      <c r="N206" s="214">
        <v>48.2179</v>
      </c>
      <c r="O206" s="214">
        <v>0</v>
      </c>
      <c r="P206" s="214">
        <v>48.2179</v>
      </c>
    </row>
    <row r="207" spans="1:16" x14ac:dyDescent="0.2">
      <c r="A207" s="202"/>
      <c r="B207" s="219" t="s">
        <v>273</v>
      </c>
      <c r="C207" s="214">
        <v>72.186599999999999</v>
      </c>
      <c r="D207" s="214">
        <v>76.239800000000002</v>
      </c>
      <c r="E207" s="214">
        <v>90.790300000000002</v>
      </c>
      <c r="F207" s="214">
        <v>95.194999999999993</v>
      </c>
      <c r="G207" s="214">
        <v>91.236500000000007</v>
      </c>
      <c r="H207" s="214">
        <v>214.98009999999999</v>
      </c>
      <c r="I207" s="214">
        <v>285.18279999999999</v>
      </c>
      <c r="J207" s="214">
        <v>99.821100000000001</v>
      </c>
      <c r="K207" s="214">
        <v>39.840000000000003</v>
      </c>
      <c r="L207" s="214">
        <v>92.282799999999995</v>
      </c>
      <c r="M207" s="214">
        <v>214.8793</v>
      </c>
      <c r="N207" s="214">
        <v>98.531599999999997</v>
      </c>
      <c r="O207" s="214">
        <v>0</v>
      </c>
      <c r="P207" s="214">
        <v>98.531599999999997</v>
      </c>
    </row>
    <row r="208" spans="1:16" x14ac:dyDescent="0.2">
      <c r="A208" s="202"/>
      <c r="B208" s="213" t="s">
        <v>305</v>
      </c>
      <c r="C208" s="220">
        <v>0</v>
      </c>
      <c r="D208" s="220">
        <v>0</v>
      </c>
      <c r="E208" s="220">
        <v>0</v>
      </c>
      <c r="F208" s="220">
        <v>0</v>
      </c>
      <c r="G208" s="220">
        <v>0</v>
      </c>
      <c r="H208" s="220">
        <v>0</v>
      </c>
      <c r="I208" s="220">
        <v>0</v>
      </c>
      <c r="J208" s="220">
        <v>0</v>
      </c>
      <c r="K208" s="220">
        <v>0</v>
      </c>
      <c r="L208" s="220">
        <v>0</v>
      </c>
      <c r="M208" s="220">
        <v>0</v>
      </c>
      <c r="N208" s="220">
        <v>0</v>
      </c>
      <c r="O208" s="220">
        <v>0</v>
      </c>
      <c r="P208" s="220">
        <v>0</v>
      </c>
    </row>
    <row r="209" spans="1:16" x14ac:dyDescent="0.2">
      <c r="A209" s="202"/>
      <c r="B209" s="215" t="s">
        <v>269</v>
      </c>
      <c r="C209" s="216">
        <v>44017</v>
      </c>
      <c r="D209" s="216">
        <v>87264</v>
      </c>
      <c r="E209" s="216">
        <v>308137</v>
      </c>
      <c r="F209" s="216">
        <v>173640</v>
      </c>
      <c r="G209" s="216">
        <v>16660</v>
      </c>
      <c r="H209" s="216">
        <v>162236</v>
      </c>
      <c r="I209" s="216">
        <v>570</v>
      </c>
      <c r="J209" s="216">
        <v>8100</v>
      </c>
      <c r="K209" s="216">
        <v>0</v>
      </c>
      <c r="L209" s="216">
        <v>156611</v>
      </c>
      <c r="M209" s="216">
        <v>162236</v>
      </c>
      <c r="N209" s="216">
        <v>800624</v>
      </c>
      <c r="O209" s="216">
        <v>0</v>
      </c>
      <c r="P209" s="216">
        <v>800624</v>
      </c>
    </row>
    <row r="210" spans="1:16" x14ac:dyDescent="0.2">
      <c r="A210" s="202"/>
      <c r="B210" s="217" t="s">
        <v>270</v>
      </c>
      <c r="C210" s="216">
        <v>44017</v>
      </c>
      <c r="D210" s="216">
        <v>87264</v>
      </c>
      <c r="E210" s="216">
        <v>308137</v>
      </c>
      <c r="F210" s="216">
        <v>173640</v>
      </c>
      <c r="G210" s="216">
        <v>16660</v>
      </c>
      <c r="H210" s="216">
        <v>162236</v>
      </c>
      <c r="I210" s="216">
        <v>570</v>
      </c>
      <c r="J210" s="216">
        <v>8100</v>
      </c>
      <c r="K210" s="216">
        <v>0</v>
      </c>
      <c r="L210" s="216">
        <v>156611</v>
      </c>
      <c r="M210" s="216">
        <v>162236</v>
      </c>
      <c r="N210" s="216">
        <v>800624</v>
      </c>
      <c r="O210" s="216">
        <v>0</v>
      </c>
      <c r="P210" s="216">
        <v>800624</v>
      </c>
    </row>
    <row r="211" spans="1:16" x14ac:dyDescent="0.2">
      <c r="A211" s="202"/>
      <c r="B211" s="217" t="s">
        <v>271</v>
      </c>
      <c r="C211" s="216">
        <v>16409.61</v>
      </c>
      <c r="D211" s="216">
        <v>87580.99</v>
      </c>
      <c r="E211" s="216">
        <v>278471.56</v>
      </c>
      <c r="F211" s="216">
        <v>117129.47</v>
      </c>
      <c r="G211" s="216">
        <v>15568.78</v>
      </c>
      <c r="H211" s="216">
        <v>67561.89</v>
      </c>
      <c r="I211" s="216">
        <v>550</v>
      </c>
      <c r="J211" s="216">
        <v>11575.57</v>
      </c>
      <c r="K211" s="216">
        <v>0</v>
      </c>
      <c r="L211" s="216">
        <v>131684.95000000001</v>
      </c>
      <c r="M211" s="216">
        <v>67561.89</v>
      </c>
      <c r="N211" s="216">
        <v>594847.87</v>
      </c>
      <c r="O211" s="216">
        <v>0</v>
      </c>
      <c r="P211" s="218">
        <v>594847.87</v>
      </c>
    </row>
    <row r="212" spans="1:16" x14ac:dyDescent="0.2">
      <c r="A212" s="202"/>
      <c r="B212" s="217" t="s">
        <v>272</v>
      </c>
      <c r="C212" s="214">
        <v>37.280200000000001</v>
      </c>
      <c r="D212" s="214">
        <v>100.3633</v>
      </c>
      <c r="E212" s="214">
        <v>90.372600000000006</v>
      </c>
      <c r="F212" s="214">
        <v>67.455399999999997</v>
      </c>
      <c r="G212" s="214">
        <v>93.450100000000006</v>
      </c>
      <c r="H212" s="214">
        <v>41.644199999999998</v>
      </c>
      <c r="I212" s="214">
        <v>96.491200000000006</v>
      </c>
      <c r="J212" s="214">
        <v>142.9083</v>
      </c>
      <c r="K212" s="214">
        <v>0</v>
      </c>
      <c r="L212" s="214">
        <v>84.084100000000007</v>
      </c>
      <c r="M212" s="214">
        <v>41.644199999999998</v>
      </c>
      <c r="N212" s="214">
        <v>74.298000000000002</v>
      </c>
      <c r="O212" s="214">
        <v>0</v>
      </c>
      <c r="P212" s="214">
        <v>74.298000000000002</v>
      </c>
    </row>
    <row r="213" spans="1:16" x14ac:dyDescent="0.2">
      <c r="A213" s="202"/>
      <c r="B213" s="219" t="s">
        <v>273</v>
      </c>
      <c r="C213" s="214">
        <v>37.280200000000001</v>
      </c>
      <c r="D213" s="214">
        <v>100.3633</v>
      </c>
      <c r="E213" s="214">
        <v>90.372600000000006</v>
      </c>
      <c r="F213" s="214">
        <v>67.455399999999997</v>
      </c>
      <c r="G213" s="214">
        <v>93.450100000000006</v>
      </c>
      <c r="H213" s="214">
        <v>41.644199999999998</v>
      </c>
      <c r="I213" s="214">
        <v>96.491200000000006</v>
      </c>
      <c r="J213" s="214">
        <v>142.9083</v>
      </c>
      <c r="K213" s="214">
        <v>0</v>
      </c>
      <c r="L213" s="214">
        <v>84.084100000000007</v>
      </c>
      <c r="M213" s="214">
        <v>41.644199999999998</v>
      </c>
      <c r="N213" s="214">
        <v>74.298000000000002</v>
      </c>
      <c r="O213" s="214">
        <v>0</v>
      </c>
      <c r="P213" s="214">
        <v>74.298000000000002</v>
      </c>
    </row>
    <row r="214" spans="1:16" x14ac:dyDescent="0.2">
      <c r="A214" s="202"/>
      <c r="B214" s="213" t="s">
        <v>306</v>
      </c>
      <c r="C214" s="220">
        <v>0</v>
      </c>
      <c r="D214" s="220">
        <v>0</v>
      </c>
      <c r="E214" s="220">
        <v>0</v>
      </c>
      <c r="F214" s="220">
        <v>0</v>
      </c>
      <c r="G214" s="220">
        <v>0</v>
      </c>
      <c r="H214" s="220">
        <v>0</v>
      </c>
      <c r="I214" s="220">
        <v>0</v>
      </c>
      <c r="J214" s="220">
        <v>0</v>
      </c>
      <c r="K214" s="220">
        <v>0</v>
      </c>
      <c r="L214" s="220">
        <v>0</v>
      </c>
      <c r="M214" s="220">
        <v>0</v>
      </c>
      <c r="N214" s="220">
        <v>0</v>
      </c>
      <c r="O214" s="220">
        <v>0</v>
      </c>
      <c r="P214" s="220">
        <v>0</v>
      </c>
    </row>
    <row r="215" spans="1:16" x14ac:dyDescent="0.2">
      <c r="A215" s="202"/>
      <c r="B215" s="215" t="s">
        <v>269</v>
      </c>
      <c r="C215" s="216">
        <v>45526</v>
      </c>
      <c r="D215" s="216">
        <v>260463</v>
      </c>
      <c r="E215" s="216">
        <v>730864</v>
      </c>
      <c r="F215" s="216">
        <v>278598</v>
      </c>
      <c r="G215" s="216">
        <v>38867</v>
      </c>
      <c r="H215" s="216">
        <v>20680</v>
      </c>
      <c r="I215" s="216">
        <v>12719</v>
      </c>
      <c r="J215" s="216">
        <v>52754</v>
      </c>
      <c r="K215" s="216">
        <v>412</v>
      </c>
      <c r="L215" s="216">
        <v>410329</v>
      </c>
      <c r="M215" s="216">
        <v>21092</v>
      </c>
      <c r="N215" s="216">
        <v>1440883</v>
      </c>
      <c r="O215" s="216">
        <v>0</v>
      </c>
      <c r="P215" s="216">
        <v>1440883</v>
      </c>
    </row>
    <row r="216" spans="1:16" x14ac:dyDescent="0.2">
      <c r="A216" s="202"/>
      <c r="B216" s="217" t="s">
        <v>270</v>
      </c>
      <c r="C216" s="216">
        <v>21568</v>
      </c>
      <c r="D216" s="216">
        <v>134985</v>
      </c>
      <c r="E216" s="216">
        <v>376302</v>
      </c>
      <c r="F216" s="216">
        <v>140548</v>
      </c>
      <c r="G216" s="216">
        <v>20094</v>
      </c>
      <c r="H216" s="216">
        <v>19442</v>
      </c>
      <c r="I216" s="216">
        <v>6566</v>
      </c>
      <c r="J216" s="216">
        <v>25671</v>
      </c>
      <c r="K216" s="216">
        <v>206</v>
      </c>
      <c r="L216" s="216">
        <v>208884</v>
      </c>
      <c r="M216" s="216">
        <v>19648</v>
      </c>
      <c r="N216" s="216">
        <v>745382</v>
      </c>
      <c r="O216" s="216">
        <v>0</v>
      </c>
      <c r="P216" s="216">
        <v>745382</v>
      </c>
    </row>
    <row r="217" spans="1:16" x14ac:dyDescent="0.2">
      <c r="A217" s="202"/>
      <c r="B217" s="217" t="s">
        <v>271</v>
      </c>
      <c r="C217" s="216">
        <v>10068.35</v>
      </c>
      <c r="D217" s="216">
        <v>118471.75</v>
      </c>
      <c r="E217" s="216">
        <v>345435.5</v>
      </c>
      <c r="F217" s="216">
        <v>132827.32999999999</v>
      </c>
      <c r="G217" s="216">
        <v>18985.66</v>
      </c>
      <c r="H217" s="216">
        <v>6602.12</v>
      </c>
      <c r="I217" s="216">
        <v>50514.06</v>
      </c>
      <c r="J217" s="216">
        <v>37977.71</v>
      </c>
      <c r="K217" s="216">
        <v>0</v>
      </c>
      <c r="L217" s="216">
        <v>236017.53</v>
      </c>
      <c r="M217" s="216">
        <v>6602.12</v>
      </c>
      <c r="N217" s="216">
        <v>720882.48</v>
      </c>
      <c r="O217" s="216">
        <v>0</v>
      </c>
      <c r="P217" s="218">
        <v>720882.48</v>
      </c>
    </row>
    <row r="218" spans="1:16" x14ac:dyDescent="0.2">
      <c r="A218" s="202"/>
      <c r="B218" s="217" t="s">
        <v>272</v>
      </c>
      <c r="C218" s="214">
        <v>22.115600000000001</v>
      </c>
      <c r="D218" s="214">
        <v>45.485100000000003</v>
      </c>
      <c r="E218" s="214">
        <v>47.264000000000003</v>
      </c>
      <c r="F218" s="214">
        <v>47.677100000000003</v>
      </c>
      <c r="G218" s="214">
        <v>48.847799999999999</v>
      </c>
      <c r="H218" s="214">
        <v>31.9251</v>
      </c>
      <c r="I218" s="214">
        <v>397.15429999999998</v>
      </c>
      <c r="J218" s="214">
        <v>71.990200000000002</v>
      </c>
      <c r="K218" s="214">
        <v>0</v>
      </c>
      <c r="L218" s="214">
        <v>57.519100000000002</v>
      </c>
      <c r="M218" s="214">
        <v>31.301500000000001</v>
      </c>
      <c r="N218" s="214">
        <v>50.0306</v>
      </c>
      <c r="O218" s="214">
        <v>0</v>
      </c>
      <c r="P218" s="214">
        <v>50.0306</v>
      </c>
    </row>
    <row r="219" spans="1:16" x14ac:dyDescent="0.2">
      <c r="A219" s="202"/>
      <c r="B219" s="219" t="s">
        <v>273</v>
      </c>
      <c r="C219" s="214">
        <v>46.681899999999999</v>
      </c>
      <c r="D219" s="214">
        <v>87.766599999999997</v>
      </c>
      <c r="E219" s="214">
        <v>91.797399999999996</v>
      </c>
      <c r="F219" s="214">
        <v>94.506699999999995</v>
      </c>
      <c r="G219" s="214">
        <v>94.484200000000001</v>
      </c>
      <c r="H219" s="214">
        <v>33.957999999999998</v>
      </c>
      <c r="I219" s="214">
        <v>769.32770000000005</v>
      </c>
      <c r="J219" s="214">
        <v>147.9401</v>
      </c>
      <c r="K219" s="214">
        <v>0</v>
      </c>
      <c r="L219" s="214">
        <v>112.9898</v>
      </c>
      <c r="M219" s="214">
        <v>33.601999999999997</v>
      </c>
      <c r="N219" s="214">
        <v>96.713200000000001</v>
      </c>
      <c r="O219" s="214">
        <v>0</v>
      </c>
      <c r="P219" s="214">
        <v>96.713200000000001</v>
      </c>
    </row>
    <row r="220" spans="1:16" x14ac:dyDescent="0.2">
      <c r="A220" s="202"/>
      <c r="B220" s="213" t="s">
        <v>307</v>
      </c>
      <c r="C220" s="220">
        <v>0</v>
      </c>
      <c r="D220" s="220">
        <v>0</v>
      </c>
      <c r="E220" s="220">
        <v>0</v>
      </c>
      <c r="F220" s="220">
        <v>0</v>
      </c>
      <c r="G220" s="220">
        <v>0</v>
      </c>
      <c r="H220" s="220">
        <v>0</v>
      </c>
      <c r="I220" s="220">
        <v>0</v>
      </c>
      <c r="J220" s="220">
        <v>0</v>
      </c>
      <c r="K220" s="220">
        <v>0</v>
      </c>
      <c r="L220" s="220">
        <v>0</v>
      </c>
      <c r="M220" s="220">
        <v>0</v>
      </c>
      <c r="N220" s="220">
        <v>0</v>
      </c>
      <c r="O220" s="220">
        <v>0</v>
      </c>
      <c r="P220" s="220">
        <v>0</v>
      </c>
    </row>
    <row r="221" spans="1:16" x14ac:dyDescent="0.2">
      <c r="A221" s="202"/>
      <c r="B221" s="215" t="s">
        <v>269</v>
      </c>
      <c r="C221" s="216">
        <v>77192</v>
      </c>
      <c r="D221" s="216">
        <v>101580</v>
      </c>
      <c r="E221" s="216">
        <v>617356</v>
      </c>
      <c r="F221" s="216">
        <v>244703</v>
      </c>
      <c r="G221" s="216">
        <v>38800</v>
      </c>
      <c r="H221" s="216">
        <v>41985</v>
      </c>
      <c r="I221" s="216">
        <v>2467</v>
      </c>
      <c r="J221" s="216">
        <v>23457</v>
      </c>
      <c r="K221" s="216">
        <v>120</v>
      </c>
      <c r="L221" s="216">
        <v>243496</v>
      </c>
      <c r="M221" s="216">
        <v>42105</v>
      </c>
      <c r="N221" s="216">
        <v>1147660</v>
      </c>
      <c r="O221" s="216">
        <v>0</v>
      </c>
      <c r="P221" s="216">
        <v>1147660</v>
      </c>
    </row>
    <row r="222" spans="1:16" x14ac:dyDescent="0.2">
      <c r="A222" s="202"/>
      <c r="B222" s="217" t="s">
        <v>270</v>
      </c>
      <c r="C222" s="216">
        <v>36453</v>
      </c>
      <c r="D222" s="216">
        <v>49113</v>
      </c>
      <c r="E222" s="216">
        <v>315191</v>
      </c>
      <c r="F222" s="216">
        <v>123506</v>
      </c>
      <c r="G222" s="216">
        <v>19504</v>
      </c>
      <c r="H222" s="216">
        <v>18236</v>
      </c>
      <c r="I222" s="216">
        <v>2417</v>
      </c>
      <c r="J222" s="216">
        <v>10334</v>
      </c>
      <c r="K222" s="216">
        <v>60</v>
      </c>
      <c r="L222" s="216">
        <v>117821</v>
      </c>
      <c r="M222" s="216">
        <v>18296</v>
      </c>
      <c r="N222" s="216">
        <v>574814</v>
      </c>
      <c r="O222" s="216">
        <v>0</v>
      </c>
      <c r="P222" s="216">
        <v>574814</v>
      </c>
    </row>
    <row r="223" spans="1:16" x14ac:dyDescent="0.2">
      <c r="A223" s="202"/>
      <c r="B223" s="217" t="s">
        <v>271</v>
      </c>
      <c r="C223" s="216">
        <v>29244.35</v>
      </c>
      <c r="D223" s="216">
        <v>36345.9</v>
      </c>
      <c r="E223" s="216">
        <v>293670.61</v>
      </c>
      <c r="F223" s="216">
        <v>118213.98</v>
      </c>
      <c r="G223" s="216">
        <v>17862.009999999998</v>
      </c>
      <c r="H223" s="216">
        <v>26072.78</v>
      </c>
      <c r="I223" s="216">
        <v>2483.67</v>
      </c>
      <c r="J223" s="216">
        <v>7441.87</v>
      </c>
      <c r="K223" s="216">
        <v>39.71</v>
      </c>
      <c r="L223" s="216">
        <v>93377.8</v>
      </c>
      <c r="M223" s="216">
        <v>26112.49</v>
      </c>
      <c r="N223" s="216">
        <v>531374.88</v>
      </c>
      <c r="O223" s="216">
        <v>0</v>
      </c>
      <c r="P223" s="218">
        <v>531374.88</v>
      </c>
    </row>
    <row r="224" spans="1:16" x14ac:dyDescent="0.2">
      <c r="A224" s="202"/>
      <c r="B224" s="217" t="s">
        <v>272</v>
      </c>
      <c r="C224" s="214">
        <v>37.885199999999998</v>
      </c>
      <c r="D224" s="214">
        <v>35.7806</v>
      </c>
      <c r="E224" s="214">
        <v>47.569099999999999</v>
      </c>
      <c r="F224" s="214">
        <v>48.309199999999997</v>
      </c>
      <c r="G224" s="214">
        <v>46.036099999999998</v>
      </c>
      <c r="H224" s="214">
        <v>62.100200000000001</v>
      </c>
      <c r="I224" s="214">
        <v>100.67570000000001</v>
      </c>
      <c r="J224" s="214">
        <v>31.7256</v>
      </c>
      <c r="K224" s="214">
        <v>33.091700000000003</v>
      </c>
      <c r="L224" s="214">
        <v>38.348799999999997</v>
      </c>
      <c r="M224" s="214">
        <v>62.017600000000002</v>
      </c>
      <c r="N224" s="214">
        <v>46.300699999999999</v>
      </c>
      <c r="O224" s="214">
        <v>0</v>
      </c>
      <c r="P224" s="214">
        <v>46.300699999999999</v>
      </c>
    </row>
    <row r="225" spans="1:16" x14ac:dyDescent="0.2">
      <c r="A225" s="202"/>
      <c r="B225" s="219" t="s">
        <v>273</v>
      </c>
      <c r="C225" s="214">
        <v>80.224800000000002</v>
      </c>
      <c r="D225" s="214">
        <v>74.004599999999996</v>
      </c>
      <c r="E225" s="214">
        <v>93.172300000000007</v>
      </c>
      <c r="F225" s="214">
        <v>95.715199999999996</v>
      </c>
      <c r="G225" s="214">
        <v>91.581299999999999</v>
      </c>
      <c r="H225" s="214">
        <v>142.9742</v>
      </c>
      <c r="I225" s="214">
        <v>102.75839999999999</v>
      </c>
      <c r="J225" s="214">
        <v>72.013499999999993</v>
      </c>
      <c r="K225" s="214">
        <v>66.183300000000003</v>
      </c>
      <c r="L225" s="214">
        <v>79.254000000000005</v>
      </c>
      <c r="M225" s="214">
        <v>142.72239999999999</v>
      </c>
      <c r="N225" s="214">
        <v>92.442899999999995</v>
      </c>
      <c r="O225" s="214">
        <v>0</v>
      </c>
      <c r="P225" s="214">
        <v>92.442899999999995</v>
      </c>
    </row>
    <row r="226" spans="1:16" x14ac:dyDescent="0.2">
      <c r="A226" s="202"/>
      <c r="B226" s="213" t="s">
        <v>308</v>
      </c>
      <c r="C226" s="220">
        <v>0</v>
      </c>
      <c r="D226" s="220">
        <v>0</v>
      </c>
      <c r="E226" s="220">
        <v>0</v>
      </c>
      <c r="F226" s="220">
        <v>0</v>
      </c>
      <c r="G226" s="220">
        <v>0</v>
      </c>
      <c r="H226" s="220">
        <v>0</v>
      </c>
      <c r="I226" s="220">
        <v>0</v>
      </c>
      <c r="J226" s="220">
        <v>0</v>
      </c>
      <c r="K226" s="220">
        <v>0</v>
      </c>
      <c r="L226" s="220">
        <v>0</v>
      </c>
      <c r="M226" s="220">
        <v>0</v>
      </c>
      <c r="N226" s="220">
        <v>0</v>
      </c>
      <c r="O226" s="220">
        <v>0</v>
      </c>
      <c r="P226" s="220">
        <v>0</v>
      </c>
    </row>
    <row r="227" spans="1:16" x14ac:dyDescent="0.2">
      <c r="A227" s="202"/>
      <c r="B227" s="215" t="s">
        <v>269</v>
      </c>
      <c r="C227" s="216">
        <v>80104</v>
      </c>
      <c r="D227" s="216">
        <v>138058</v>
      </c>
      <c r="E227" s="216">
        <v>879897</v>
      </c>
      <c r="F227" s="216">
        <v>340259</v>
      </c>
      <c r="G227" s="216">
        <v>49579</v>
      </c>
      <c r="H227" s="216">
        <v>38859</v>
      </c>
      <c r="I227" s="216">
        <v>12300</v>
      </c>
      <c r="J227" s="216">
        <v>60800</v>
      </c>
      <c r="K227" s="216">
        <v>520</v>
      </c>
      <c r="L227" s="216">
        <v>340841</v>
      </c>
      <c r="M227" s="216">
        <v>39379</v>
      </c>
      <c r="N227" s="216">
        <v>1600376</v>
      </c>
      <c r="O227" s="216">
        <v>0</v>
      </c>
      <c r="P227" s="216">
        <v>1600376</v>
      </c>
    </row>
    <row r="228" spans="1:16" x14ac:dyDescent="0.2">
      <c r="A228" s="202"/>
      <c r="B228" s="217" t="s">
        <v>270</v>
      </c>
      <c r="C228" s="216">
        <v>36542</v>
      </c>
      <c r="D228" s="216">
        <v>66737</v>
      </c>
      <c r="E228" s="216">
        <v>439421</v>
      </c>
      <c r="F228" s="216">
        <v>169824</v>
      </c>
      <c r="G228" s="216">
        <v>24204</v>
      </c>
      <c r="H228" s="216">
        <v>34612</v>
      </c>
      <c r="I228" s="216">
        <v>6000</v>
      </c>
      <c r="J228" s="216">
        <v>30280</v>
      </c>
      <c r="K228" s="216">
        <v>258</v>
      </c>
      <c r="L228" s="216">
        <v>163763</v>
      </c>
      <c r="M228" s="216">
        <v>34870</v>
      </c>
      <c r="N228" s="216">
        <v>807878</v>
      </c>
      <c r="O228" s="216">
        <v>0</v>
      </c>
      <c r="P228" s="216">
        <v>807878</v>
      </c>
    </row>
    <row r="229" spans="1:16" x14ac:dyDescent="0.2">
      <c r="A229" s="202"/>
      <c r="B229" s="217" t="s">
        <v>271</v>
      </c>
      <c r="C229" s="216">
        <v>33985.760000000002</v>
      </c>
      <c r="D229" s="216">
        <v>51150.8</v>
      </c>
      <c r="E229" s="216">
        <v>429158.97</v>
      </c>
      <c r="F229" s="216">
        <v>169773.33</v>
      </c>
      <c r="G229" s="216">
        <v>24721.94</v>
      </c>
      <c r="H229" s="216">
        <v>30287.9</v>
      </c>
      <c r="I229" s="216">
        <v>1182.49</v>
      </c>
      <c r="J229" s="216">
        <v>23116.41</v>
      </c>
      <c r="K229" s="216">
        <v>272.24</v>
      </c>
      <c r="L229" s="216">
        <v>134157.4</v>
      </c>
      <c r="M229" s="216">
        <v>30560.14</v>
      </c>
      <c r="N229" s="216">
        <v>763649.84</v>
      </c>
      <c r="O229" s="216">
        <v>0</v>
      </c>
      <c r="P229" s="218">
        <v>763649.84</v>
      </c>
    </row>
    <row r="230" spans="1:16" x14ac:dyDescent="0.2">
      <c r="A230" s="202"/>
      <c r="B230" s="217" t="s">
        <v>272</v>
      </c>
      <c r="C230" s="214">
        <v>42.427</v>
      </c>
      <c r="D230" s="214">
        <v>37.050199999999997</v>
      </c>
      <c r="E230" s="214">
        <v>48.773800000000001</v>
      </c>
      <c r="F230" s="214">
        <v>49.895299999999999</v>
      </c>
      <c r="G230" s="214">
        <v>49.863700000000001</v>
      </c>
      <c r="H230" s="214">
        <v>77.943100000000001</v>
      </c>
      <c r="I230" s="214">
        <v>9.6136999999999997</v>
      </c>
      <c r="J230" s="214">
        <v>38.020400000000002</v>
      </c>
      <c r="K230" s="214">
        <v>52.3538</v>
      </c>
      <c r="L230" s="214">
        <v>39.360700000000001</v>
      </c>
      <c r="M230" s="214">
        <v>77.605199999999996</v>
      </c>
      <c r="N230" s="214">
        <v>47.716900000000003</v>
      </c>
      <c r="O230" s="214">
        <v>0</v>
      </c>
      <c r="P230" s="214">
        <v>47.716900000000003</v>
      </c>
    </row>
    <row r="231" spans="1:16" x14ac:dyDescent="0.2">
      <c r="A231" s="202"/>
      <c r="B231" s="219" t="s">
        <v>273</v>
      </c>
      <c r="C231" s="214">
        <v>93.0047</v>
      </c>
      <c r="D231" s="214">
        <v>76.645300000000006</v>
      </c>
      <c r="E231" s="214">
        <v>97.664599999999993</v>
      </c>
      <c r="F231" s="214">
        <v>99.970200000000006</v>
      </c>
      <c r="G231" s="214">
        <v>102.1399</v>
      </c>
      <c r="H231" s="214">
        <v>87.506900000000002</v>
      </c>
      <c r="I231" s="214">
        <v>19.708200000000001</v>
      </c>
      <c r="J231" s="214">
        <v>76.342200000000005</v>
      </c>
      <c r="K231" s="214">
        <v>105.5194</v>
      </c>
      <c r="L231" s="214">
        <v>81.921700000000001</v>
      </c>
      <c r="M231" s="214">
        <v>87.640199999999993</v>
      </c>
      <c r="N231" s="214">
        <v>94.525400000000005</v>
      </c>
      <c r="O231" s="214">
        <v>0</v>
      </c>
      <c r="P231" s="214">
        <v>94.525400000000005</v>
      </c>
    </row>
    <row r="232" spans="1:16" x14ac:dyDescent="0.2">
      <c r="A232" s="202"/>
      <c r="B232" s="213" t="s">
        <v>309</v>
      </c>
      <c r="C232" s="220">
        <v>0</v>
      </c>
      <c r="D232" s="220">
        <v>0</v>
      </c>
      <c r="E232" s="220">
        <v>0</v>
      </c>
      <c r="F232" s="220">
        <v>0</v>
      </c>
      <c r="G232" s="220">
        <v>0</v>
      </c>
      <c r="H232" s="220">
        <v>0</v>
      </c>
      <c r="I232" s="220">
        <v>0</v>
      </c>
      <c r="J232" s="220">
        <v>0</v>
      </c>
      <c r="K232" s="220">
        <v>0</v>
      </c>
      <c r="L232" s="220">
        <v>0</v>
      </c>
      <c r="M232" s="220">
        <v>0</v>
      </c>
      <c r="N232" s="220">
        <v>0</v>
      </c>
      <c r="O232" s="220">
        <v>0</v>
      </c>
      <c r="P232" s="220">
        <v>0</v>
      </c>
    </row>
    <row r="233" spans="1:16" x14ac:dyDescent="0.2">
      <c r="A233" s="202"/>
      <c r="B233" s="215" t="s">
        <v>269</v>
      </c>
      <c r="C233" s="216">
        <v>78251</v>
      </c>
      <c r="D233" s="216">
        <v>100230</v>
      </c>
      <c r="E233" s="216">
        <v>650254</v>
      </c>
      <c r="F233" s="216">
        <v>254898</v>
      </c>
      <c r="G233" s="216">
        <v>37921</v>
      </c>
      <c r="H233" s="216">
        <v>38756</v>
      </c>
      <c r="I233" s="216">
        <v>2177</v>
      </c>
      <c r="J233" s="216">
        <v>24047</v>
      </c>
      <c r="K233" s="216">
        <v>216</v>
      </c>
      <c r="L233" s="216">
        <v>242626</v>
      </c>
      <c r="M233" s="216">
        <v>38972</v>
      </c>
      <c r="N233" s="216">
        <v>1186750</v>
      </c>
      <c r="O233" s="216">
        <v>0</v>
      </c>
      <c r="P233" s="216">
        <v>1186750</v>
      </c>
    </row>
    <row r="234" spans="1:16" x14ac:dyDescent="0.2">
      <c r="A234" s="202"/>
      <c r="B234" s="217" t="s">
        <v>270</v>
      </c>
      <c r="C234" s="216">
        <v>40511</v>
      </c>
      <c r="D234" s="216">
        <v>52956</v>
      </c>
      <c r="E234" s="216">
        <v>327780</v>
      </c>
      <c r="F234" s="216">
        <v>127487</v>
      </c>
      <c r="G234" s="216">
        <v>19825</v>
      </c>
      <c r="H234" s="216">
        <v>35849</v>
      </c>
      <c r="I234" s="216">
        <v>2157</v>
      </c>
      <c r="J234" s="216">
        <v>10642</v>
      </c>
      <c r="K234" s="216">
        <v>108</v>
      </c>
      <c r="L234" s="216">
        <v>126091</v>
      </c>
      <c r="M234" s="216">
        <v>35957</v>
      </c>
      <c r="N234" s="216">
        <v>617315</v>
      </c>
      <c r="O234" s="216">
        <v>0</v>
      </c>
      <c r="P234" s="216">
        <v>617315</v>
      </c>
    </row>
    <row r="235" spans="1:16" x14ac:dyDescent="0.2">
      <c r="A235" s="202"/>
      <c r="B235" s="217" t="s">
        <v>271</v>
      </c>
      <c r="C235" s="216">
        <v>25464.25</v>
      </c>
      <c r="D235" s="216">
        <v>32634.51</v>
      </c>
      <c r="E235" s="216">
        <v>318887.7</v>
      </c>
      <c r="F235" s="216">
        <v>123297.07</v>
      </c>
      <c r="G235" s="216">
        <v>17688.84</v>
      </c>
      <c r="H235" s="216">
        <v>39130.61</v>
      </c>
      <c r="I235" s="216">
        <v>954.12</v>
      </c>
      <c r="J235" s="216">
        <v>9251.2999999999993</v>
      </c>
      <c r="K235" s="216">
        <v>96</v>
      </c>
      <c r="L235" s="216">
        <v>85993.02</v>
      </c>
      <c r="M235" s="216">
        <v>39226.61</v>
      </c>
      <c r="N235" s="216">
        <v>567404.4</v>
      </c>
      <c r="O235" s="216">
        <v>0</v>
      </c>
      <c r="P235" s="218">
        <v>567404.4</v>
      </c>
    </row>
    <row r="236" spans="1:16" x14ac:dyDescent="0.2">
      <c r="A236" s="202"/>
      <c r="B236" s="217" t="s">
        <v>272</v>
      </c>
      <c r="C236" s="214">
        <v>32.541800000000002</v>
      </c>
      <c r="D236" s="214">
        <v>32.559600000000003</v>
      </c>
      <c r="E236" s="214">
        <v>49.040500000000002</v>
      </c>
      <c r="F236" s="214">
        <v>48.371099999999998</v>
      </c>
      <c r="G236" s="214">
        <v>46.646599999999999</v>
      </c>
      <c r="H236" s="214">
        <v>100.9666</v>
      </c>
      <c r="I236" s="214">
        <v>43.827300000000001</v>
      </c>
      <c r="J236" s="214">
        <v>38.471699999999998</v>
      </c>
      <c r="K236" s="214">
        <v>44.444400000000002</v>
      </c>
      <c r="L236" s="214">
        <v>35.442599999999999</v>
      </c>
      <c r="M236" s="214">
        <v>100.6533</v>
      </c>
      <c r="N236" s="214">
        <v>47.811599999999999</v>
      </c>
      <c r="O236" s="214">
        <v>0</v>
      </c>
      <c r="P236" s="214">
        <v>47.811599999999999</v>
      </c>
    </row>
    <row r="237" spans="1:16" x14ac:dyDescent="0.2">
      <c r="A237" s="202"/>
      <c r="B237" s="219" t="s">
        <v>273</v>
      </c>
      <c r="C237" s="214">
        <v>62.857599999999998</v>
      </c>
      <c r="D237" s="214">
        <v>61.625700000000002</v>
      </c>
      <c r="E237" s="214">
        <v>97.287099999999995</v>
      </c>
      <c r="F237" s="214">
        <v>96.713399999999993</v>
      </c>
      <c r="G237" s="214">
        <v>89.224900000000005</v>
      </c>
      <c r="H237" s="214">
        <v>109.154</v>
      </c>
      <c r="I237" s="214">
        <v>44.233699999999999</v>
      </c>
      <c r="J237" s="214">
        <v>86.932000000000002</v>
      </c>
      <c r="K237" s="214">
        <v>88.888900000000007</v>
      </c>
      <c r="L237" s="214">
        <v>68.199200000000005</v>
      </c>
      <c r="M237" s="214">
        <v>109.09310000000001</v>
      </c>
      <c r="N237" s="214">
        <v>91.914900000000003</v>
      </c>
      <c r="O237" s="214">
        <v>0</v>
      </c>
      <c r="P237" s="214">
        <v>91.914900000000003</v>
      </c>
    </row>
    <row r="238" spans="1:16" x14ac:dyDescent="0.2">
      <c r="A238" s="202"/>
      <c r="B238" s="223" t="s">
        <v>310</v>
      </c>
      <c r="C238" s="224">
        <v>0</v>
      </c>
      <c r="D238" s="224">
        <v>0</v>
      </c>
      <c r="E238" s="224">
        <v>0</v>
      </c>
      <c r="F238" s="224">
        <v>0</v>
      </c>
      <c r="G238" s="224">
        <v>0</v>
      </c>
      <c r="H238" s="224">
        <v>0</v>
      </c>
      <c r="I238" s="224">
        <v>0</v>
      </c>
      <c r="J238" s="224">
        <v>0</v>
      </c>
      <c r="K238" s="224">
        <v>0</v>
      </c>
      <c r="L238" s="224">
        <v>0</v>
      </c>
      <c r="M238" s="224">
        <v>0</v>
      </c>
      <c r="N238" s="224">
        <v>0</v>
      </c>
      <c r="O238" s="224">
        <v>0</v>
      </c>
      <c r="P238" s="224">
        <v>0</v>
      </c>
    </row>
    <row r="239" spans="1:16" x14ac:dyDescent="0.2">
      <c r="A239" s="202"/>
      <c r="B239" s="215" t="s">
        <v>269</v>
      </c>
      <c r="C239" s="216">
        <v>3538985</v>
      </c>
      <c r="D239" s="216">
        <v>7883687</v>
      </c>
      <c r="E239" s="216">
        <v>35579980</v>
      </c>
      <c r="F239" s="216">
        <v>13810924</v>
      </c>
      <c r="G239" s="216">
        <v>2047019</v>
      </c>
      <c r="H239" s="216">
        <v>1770439</v>
      </c>
      <c r="I239" s="216">
        <v>214499</v>
      </c>
      <c r="J239" s="216">
        <v>1550521</v>
      </c>
      <c r="K239" s="216">
        <v>16242</v>
      </c>
      <c r="L239" s="216">
        <v>15234711</v>
      </c>
      <c r="M239" s="216">
        <v>1786681</v>
      </c>
      <c r="N239" s="216">
        <v>66412296</v>
      </c>
      <c r="O239" s="216">
        <v>0</v>
      </c>
      <c r="P239" s="216">
        <v>66412296</v>
      </c>
    </row>
    <row r="240" spans="1:16" x14ac:dyDescent="0.2">
      <c r="A240" s="202"/>
      <c r="B240" s="217" t="s">
        <v>270</v>
      </c>
      <c r="C240" s="216">
        <v>1709087</v>
      </c>
      <c r="D240" s="216">
        <v>4017994</v>
      </c>
      <c r="E240" s="216">
        <v>17954274</v>
      </c>
      <c r="F240" s="216">
        <v>7002200</v>
      </c>
      <c r="G240" s="216">
        <v>1044705</v>
      </c>
      <c r="H240" s="216">
        <v>1547097</v>
      </c>
      <c r="I240" s="216">
        <v>136542</v>
      </c>
      <c r="J240" s="216">
        <v>768752</v>
      </c>
      <c r="K240" s="216">
        <v>8006</v>
      </c>
      <c r="L240" s="216">
        <v>7677080</v>
      </c>
      <c r="M240" s="216">
        <v>1555103</v>
      </c>
      <c r="N240" s="216">
        <v>34188657</v>
      </c>
      <c r="O240" s="216">
        <v>0</v>
      </c>
      <c r="P240" s="216">
        <v>34188657</v>
      </c>
    </row>
    <row r="241" spans="1:18" x14ac:dyDescent="0.2">
      <c r="A241" s="202"/>
      <c r="B241" s="213" t="s">
        <v>271</v>
      </c>
      <c r="C241" s="218">
        <v>1280998.71</v>
      </c>
      <c r="D241" s="218">
        <v>3154381.01</v>
      </c>
      <c r="E241" s="218">
        <v>16746322.01</v>
      </c>
      <c r="F241" s="218">
        <v>6511061.1699999999</v>
      </c>
      <c r="G241" s="218">
        <v>975419.18</v>
      </c>
      <c r="H241" s="218">
        <v>1441939.2</v>
      </c>
      <c r="I241" s="218">
        <v>192037.96</v>
      </c>
      <c r="J241" s="218">
        <v>860623.07</v>
      </c>
      <c r="K241" s="218">
        <v>6021.53</v>
      </c>
      <c r="L241" s="218">
        <v>6463459.9299999997</v>
      </c>
      <c r="M241" s="218">
        <v>1447960.73</v>
      </c>
      <c r="N241" s="218">
        <v>31168803.84</v>
      </c>
      <c r="O241" s="218">
        <v>0</v>
      </c>
      <c r="P241" s="218">
        <v>31168803.84</v>
      </c>
      <c r="R241" s="225"/>
    </row>
    <row r="242" spans="1:18" x14ac:dyDescent="0.2">
      <c r="A242" s="202"/>
      <c r="B242" s="217" t="s">
        <v>272</v>
      </c>
      <c r="C242" s="214">
        <v>36.196800000000003</v>
      </c>
      <c r="D242" s="214">
        <v>40.011499999999998</v>
      </c>
      <c r="E242" s="214">
        <v>47.066699999999997</v>
      </c>
      <c r="F242" s="214">
        <v>47.144300000000001</v>
      </c>
      <c r="G242" s="214">
        <v>47.650700000000001</v>
      </c>
      <c r="H242" s="214">
        <v>81.445300000000003</v>
      </c>
      <c r="I242" s="214">
        <v>89.528599999999997</v>
      </c>
      <c r="J242" s="214">
        <v>55.505400000000002</v>
      </c>
      <c r="K242" s="214">
        <v>37.073799999999999</v>
      </c>
      <c r="L242" s="214">
        <v>42.425899999999999</v>
      </c>
      <c r="M242" s="214">
        <v>81.041899999999998</v>
      </c>
      <c r="N242" s="214">
        <v>46.932299999999998</v>
      </c>
      <c r="O242" s="214">
        <v>0</v>
      </c>
      <c r="P242" s="226">
        <v>46.932299999999998</v>
      </c>
      <c r="R242" s="225"/>
    </row>
    <row r="243" spans="1:18" ht="13.5" thickBot="1" x14ac:dyDescent="0.25">
      <c r="A243" s="202"/>
      <c r="B243" s="221" t="s">
        <v>273</v>
      </c>
      <c r="C243" s="222">
        <v>74.952200000000005</v>
      </c>
      <c r="D243" s="222">
        <v>78.506399999999999</v>
      </c>
      <c r="E243" s="222">
        <v>93.272099999999995</v>
      </c>
      <c r="F243" s="222">
        <v>92.985900000000001</v>
      </c>
      <c r="G243" s="222">
        <v>93.367900000000006</v>
      </c>
      <c r="H243" s="222">
        <v>93.2029</v>
      </c>
      <c r="I243" s="222">
        <v>140.6439</v>
      </c>
      <c r="J243" s="222">
        <v>111.9507</v>
      </c>
      <c r="K243" s="222">
        <v>75.212699999999998</v>
      </c>
      <c r="L243" s="222">
        <v>84.191599999999994</v>
      </c>
      <c r="M243" s="222">
        <v>93.110299999999995</v>
      </c>
      <c r="N243" s="222">
        <v>91.167100000000005</v>
      </c>
      <c r="O243" s="222">
        <v>0</v>
      </c>
      <c r="P243" s="227">
        <v>91.167100000000005</v>
      </c>
      <c r="R243" s="225"/>
    </row>
  </sheetData>
  <printOptions horizontalCentered="1"/>
  <pageMargins left="0.19685039370078741" right="0.19685039370078741" top="1.9685039370078741" bottom="0.19685039370078741" header="0.51181102362204722" footer="0.51181102362204722"/>
  <pageSetup paperSize="8" scale="3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9" sqref="E2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V ZFNP</vt:lpstr>
      <vt:lpstr>V ZFPvN</vt:lpstr>
      <vt:lpstr>V ZFGP</vt:lpstr>
      <vt:lpstr>V ZFÚP</vt:lpstr>
      <vt:lpstr>600 pobočky jún 2011</vt:lpstr>
      <vt:lpstr>január až jún</vt:lpstr>
      <vt:lpstr>Hárok1</vt:lpstr>
      <vt:lpstr>'január až jún'!Názvy_tlače</vt:lpstr>
    </vt:vector>
  </TitlesOfParts>
  <Company>Socialna poistovna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farkasova_k</dc:creator>
  <cp:lastModifiedBy>Horák Peter</cp:lastModifiedBy>
  <cp:lastPrinted>2011-07-11T11:27:01Z</cp:lastPrinted>
  <dcterms:created xsi:type="dcterms:W3CDTF">2011-04-11T11:32:21Z</dcterms:created>
  <dcterms:modified xsi:type="dcterms:W3CDTF">2011-08-22T13:34:53Z</dcterms:modified>
</cp:coreProperties>
</file>